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firstSheet="1" activeTab="2"/>
  </bookViews>
  <sheets>
    <sheet name="决算汇总封面" sheetId="1" r:id="rId1"/>
    <sheet name="目录" sheetId="2" r:id="rId2"/>
    <sheet name="社会保险基金资产负债表" sheetId="3" r:id="rId3"/>
    <sheet name="社会保险基金决算收支总表" sheetId="4" r:id="rId4"/>
    <sheet name="企业职工基本养老保险基金收支表" sheetId="5" r:id="rId5"/>
    <sheet name="城乡居民基本养老保险基金收支表" sheetId="6" r:id="rId6"/>
    <sheet name="机关事业基本养老保险基金收支表" sheetId="7" r:id="rId7"/>
    <sheet name="工伤保险基金收支表" sheetId="10" r:id="rId8"/>
    <sheet name="失业保险基金收支表" sheetId="11" r:id="rId9"/>
    <sheet name="社会保障基金财政专户资产负债表" sheetId="12" r:id="rId10"/>
    <sheet name="社会保障基金财政专户收支表" sheetId="13" r:id="rId11"/>
    <sheet name="财政对社会保险基金补助资金情况" sheetId="14" r:id="rId12"/>
    <sheet name="基本养老保险补充资料表" sheetId="15" r:id="rId13"/>
    <sheet name="工伤保险补充基础资料表" sheetId="18" r:id="rId14"/>
    <sheet name="失业保险补充资料表" sheetId="19" r:id="rId15"/>
    <sheet name="机关事业单位职业年金情况表" sheetId="20" r:id="rId16"/>
    <sheet name="社会保险补充资料表" sheetId="22" r:id="rId17"/>
    <sheet name="社会保险补充资料表续" sheetId="23" r:id="rId18"/>
  </sheets>
  <calcPr calcId="144525"/>
</workbook>
</file>

<file path=xl/sharedStrings.xml><?xml version="1.0" encoding="utf-8"?>
<sst xmlns="http://schemas.openxmlformats.org/spreadsheetml/2006/main" count="938" uniqueCount="449">
  <si>
    <t>2020 年 社 会 保 险 基 金 决 算</t>
  </si>
  <si>
    <t xml:space="preserve"> 批准日期 :</t>
  </si>
  <si>
    <t>年</t>
  </si>
  <si>
    <t>月</t>
  </si>
  <si>
    <t>日</t>
  </si>
  <si>
    <t>财政厅（局）:</t>
  </si>
  <si>
    <t>人力资源社会保障厅（局）:</t>
  </si>
  <si>
    <t>医疗保障局:</t>
  </si>
  <si>
    <t xml:space="preserve"> 报送日期 :</t>
  </si>
  <si>
    <t>税务局:</t>
  </si>
  <si>
    <t>财政厅（局）负责人（章）:</t>
  </si>
  <si>
    <t xml:space="preserve"> 财务负责人（章）:</t>
  </si>
  <si>
    <t>经办人（章）:</t>
  </si>
  <si>
    <t>人力资源社会保障（厅）局负责人（章）:</t>
  </si>
  <si>
    <t>医疗保障局负责人（章）：</t>
  </si>
  <si>
    <t>税务局负责人（章）：</t>
  </si>
  <si>
    <t>社保费部门负责人（章）:</t>
  </si>
  <si>
    <t>目        录</t>
  </si>
  <si>
    <t>一、2020年社会保险基金资产负债表………………………………………………………………………社决01表</t>
  </si>
  <si>
    <t>二、2020年社会保险基金收支决算总表……………………………………………………………………社决02表</t>
  </si>
  <si>
    <t>三、2020年企业职工基本养老保险基金收支决算表………………………………………………………社决03表</t>
  </si>
  <si>
    <t>四、2020年城乡居民基本养老保险基金收支决算表………………………………………………………社决04表</t>
  </si>
  <si>
    <t>五、2020年机关事业单位基本养老保险基金收支决算表…………………………………………………社决05表</t>
  </si>
  <si>
    <t>六、2020年工伤保险基金收支决算表………………………………………………………………………社决08表</t>
  </si>
  <si>
    <t>七、2020年失业保险基金收支决算表………………………………………………………………………社决09表</t>
  </si>
  <si>
    <t>八、2020年社会保障基金财政专户资产负债表……………………………………………………………社决10表</t>
  </si>
  <si>
    <t>九、2020年社会保障基金财政专户收支决算表…………………………………………………………社决11表</t>
  </si>
  <si>
    <t>十、2020年财政对社会保险基金补助情况表…………………………………………………………社决附01表</t>
  </si>
  <si>
    <t>十一、2020年基本养老保险补充资料表…………………………………………………………………社决附02表</t>
  </si>
  <si>
    <t>十二、2020年工伤保险补充资料表………………………………………………………………………社决附05表</t>
  </si>
  <si>
    <t>十三、2020年失业保险补充资料表………………………………………………………………………社决附06表</t>
  </si>
  <si>
    <t>十四、2020年机关事业单位职业年金情况表……………………………………………………………社决附07表</t>
  </si>
  <si>
    <t>十五、2020年社会保险补充资料表………………………………………………………………………社决附09表</t>
  </si>
  <si>
    <t>2020年社会保险基金资产负债表</t>
  </si>
  <si>
    <t>社决01表</t>
  </si>
  <si>
    <t>市本级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</si>
  <si>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</si>
  <si>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</si>
  <si>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</si>
  <si>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</si>
  <si>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</si>
  <si>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</si>
  <si>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工伤保险基金</t>
  </si>
  <si>
    <t>失业保险基金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</si>
  <si>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</si>
  <si>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</si>
  <si>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</si>
  <si>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</si>
  <si>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</si>
  <si>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</si>
  <si>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</si>
  <si>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</si>
  <si>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</si>
  <si>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</si>
  <si>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</si>
  <si>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</si>
  <si>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</si>
  <si>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</si>
  <si>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第 1 页</t>
  </si>
  <si>
    <t>2020年社会保险基金收支决算总表</t>
  </si>
  <si>
    <t>社决02表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</si>
  <si>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</si>
  <si>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</si>
  <si>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</si>
  <si>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</si>
  <si>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</si>
  <si>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</si>
  <si>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</si>
  <si>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</si>
  <si>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</si>
  <si>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</si>
  <si>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</si>
  <si>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</si>
  <si>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</si>
  <si>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</si>
  <si>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</si>
  <si>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</si>
  <si>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</si>
  <si>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</si>
  <si>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</si>
  <si>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</si>
  <si>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</si>
  <si>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</si>
  <si>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</si>
  <si>
    <t>2020年企业职工基本养老保险基金收支决算表</t>
  </si>
  <si>
    <t xml:space="preserve">   社决03表</t>
  </si>
  <si>
    <t>金      额</t>
  </si>
  <si>
    <t>一、基本养老保险费收入</t>
  </si>
  <si>
    <t>一、基本养老金支出</t>
  </si>
  <si>
    <t>二、财政补贴收入</t>
  </si>
  <si>
    <t xml:space="preserve">    其中：离休金支出</t>
  </si>
  <si>
    <t>三、利息收入</t>
  </si>
  <si>
    <t>二、医疗补助金支出</t>
  </si>
  <si>
    <t>四、委托投资收益</t>
  </si>
  <si>
    <t>三、丧葬补助金和抚恤金支出</t>
  </si>
  <si>
    <t>五、转移收入</t>
  </si>
  <si>
    <t>四、转移支出</t>
  </si>
  <si>
    <t>六、其他收入</t>
  </si>
  <si>
    <t>五、其他支出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</si>
  <si>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</si>
  <si>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</si>
  <si>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</si>
  <si>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</si>
  <si>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其中：中央调剂资金收入(省级专用)</t>
  </si>
  <si>
    <t xml:space="preserve">    其中：中央调剂基金支出(中央专用)</t>
  </si>
  <si>
    <t>九、下级上解收入</t>
  </si>
  <si>
    <t>八、上解上级支出</t>
  </si>
  <si>
    <t xml:space="preserve">    其中：中央调剂基金收入(中央专用)</t>
  </si>
  <si>
    <t xml:space="preserve">    其中：中央调剂资金支出(省级专用)</t>
  </si>
  <si>
    <t>十、转移性收入(调入资金)</t>
  </si>
  <si>
    <t>九、本年支出合计</t>
  </si>
  <si>
    <t>十一、本年收入合计</t>
  </si>
  <si>
    <t>十、本年收支结余</t>
  </si>
  <si>
    <t>十二、上年结余</t>
  </si>
  <si>
    <t>十一、年末滚存结余</t>
  </si>
  <si>
    <t>总    计</t>
  </si>
  <si>
    <t>总   计</t>
  </si>
  <si>
    <t>第 3 页</t>
  </si>
  <si>
    <t>2020年城乡居民基本养老保险基金收支决算表</t>
  </si>
  <si>
    <t>社决04表</t>
  </si>
  <si>
    <t>项          目</t>
  </si>
  <si>
    <t>金    额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</si>
  <si>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</si>
  <si>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</si>
  <si>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</si>
  <si>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</si>
  <si>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</si>
  <si>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</si>
  <si>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</si>
  <si>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</si>
  <si>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</si>
  <si>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</si>
  <si>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</si>
  <si>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</si>
  <si>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</si>
  <si>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</si>
  <si>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</si>
  <si>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总        计</t>
  </si>
  <si>
    <t>总         计</t>
  </si>
  <si>
    <t>第 4 页</t>
  </si>
  <si>
    <t>2020年机关事业单位基本养老保险基金收支决算表</t>
  </si>
  <si>
    <t xml:space="preserve">   社决05表</t>
  </si>
  <si>
    <t xml:space="preserve">二、财政补贴收入 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</si>
  <si>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</si>
  <si>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</si>
  <si>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</si>
  <si>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</si>
  <si>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</si>
  <si>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</si>
  <si>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</si>
  <si>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</si>
  <si>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</si>
  <si>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</si>
  <si>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</si>
  <si>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</si>
  <si>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</si>
  <si>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</si>
  <si>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</si>
  <si>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5 页</t>
  </si>
  <si>
    <t>2020年工伤保险基金收支决算表</t>
  </si>
  <si>
    <t xml:space="preserve">       社决08表</t>
  </si>
  <si>
    <t>一、工伤保险费收入</t>
  </si>
  <si>
    <t>一、工伤保险待遇支出</t>
  </si>
  <si>
    <t>　　其中：医疗待遇支出</t>
  </si>
  <si>
    <t>二、劳动能力鉴定支出</t>
  </si>
  <si>
    <t xml:space="preserve">四、其他收入   </t>
  </si>
  <si>
    <t>三、工伤预防费用支出</t>
  </si>
  <si>
    <t>四、其他支出</t>
  </si>
  <si>
    <t>五、本年收入小计</t>
  </si>
  <si>
    <t>五、本年支出小计</t>
  </si>
  <si>
    <t>六、上级补助收入</t>
  </si>
  <si>
    <t>六、补助下级支出</t>
  </si>
  <si>
    <t>七、下级上解收入</t>
  </si>
  <si>
    <t xml:space="preserve">七、上解上级支出 </t>
  </si>
  <si>
    <t>八、本年收入合计</t>
  </si>
  <si>
    <t>八、本年支出合计</t>
  </si>
  <si>
    <t>九、本年收支结余</t>
  </si>
  <si>
    <t>九、上年结余</t>
  </si>
  <si>
    <t>十、年末滚存结余</t>
  </si>
  <si>
    <t xml:space="preserve">    其中：储备金</t>
  </si>
  <si>
    <t>第 8 页</t>
  </si>
  <si>
    <t>2020年失业保险基金收支决算表</t>
  </si>
  <si>
    <t xml:space="preserve">       社决09表</t>
  </si>
  <si>
    <t>一、失业保险费收入</t>
  </si>
  <si>
    <t>一、失业保险金支出</t>
  </si>
  <si>
    <t>二、基本医疗保险费支出</t>
  </si>
  <si>
    <t xml:space="preserve">四、转移收入 </t>
  </si>
  <si>
    <t>四、职业培训和职业介绍补贴支出</t>
  </si>
  <si>
    <t>五、其他费用支出</t>
  </si>
  <si>
    <t>六、稳定岗位补贴支出</t>
  </si>
  <si>
    <t>七、技能提升补贴支出</t>
  </si>
  <si>
    <t xml:space="preserve">八、转移支出 </t>
  </si>
  <si>
    <t>九、其他支出</t>
  </si>
  <si>
    <t>十、本年支出小计</t>
  </si>
  <si>
    <t>十一、补助下级支出</t>
  </si>
  <si>
    <t xml:space="preserve">十二、上解上级支出 </t>
  </si>
  <si>
    <t>十三、本年支出合计</t>
  </si>
  <si>
    <t>十四、本年收支结余</t>
  </si>
  <si>
    <t>十五、年末滚存结余</t>
  </si>
  <si>
    <t>第 9 页</t>
  </si>
  <si>
    <t>2020年社会保障基金财政专户资产负债表</t>
  </si>
  <si>
    <t xml:space="preserve"> 社决10表</t>
  </si>
  <si>
    <t>项     目</t>
  </si>
  <si>
    <t>合　　计</t>
  </si>
  <si>
    <t xml:space="preserve">城乡居民基本
  养老保险基金  </t>
  </si>
  <si>
    <t>一、年初数</t>
  </si>
  <si>
    <t xml:space="preserve">   (一)资产合计</t>
  </si>
  <si>
    <t xml:space="preserve">       1.银行存款</t>
  </si>
  <si>
    <t xml:space="preserve">         其中：定期存款</t>
  </si>
  <si>
    <t xml:space="preserve">       2.暂付款</t>
  </si>
  <si>
    <t xml:space="preserve">       3.债券投资</t>
  </si>
  <si>
    <t xml:space="preserve">       4.委托投资</t>
  </si>
  <si>
    <t xml:space="preserve">   (二)负债合计</t>
  </si>
  <si>
    <t xml:space="preserve">       1.借入款项</t>
  </si>
  <si>
    <t xml:space="preserve">       2.暂收款</t>
  </si>
  <si>
    <t xml:space="preserve">   (三)基金</t>
  </si>
  <si>
    <t>二、年末数</t>
  </si>
  <si>
    <t>第 10 页</t>
  </si>
  <si>
    <t>2020年社会保障基金财政专户收支决算表</t>
  </si>
  <si>
    <t xml:space="preserve"> 社决11表</t>
  </si>
  <si>
    <t>一、上年结余</t>
  </si>
  <si>
    <t>二、本年收入</t>
  </si>
  <si>
    <t xml:space="preserve">    1.社会保险费收入</t>
  </si>
  <si>
    <t xml:space="preserve">      其中：税务征缴收入</t>
  </si>
  <si>
    <t xml:space="preserve">            经办机构征缴收入</t>
  </si>
  <si>
    <t xml:space="preserve">            代缴收入</t>
  </si>
  <si>
    <t xml:space="preserve">     2.财政补贴收入</t>
  </si>
  <si>
    <t xml:space="preserve">     3.利息收入</t>
  </si>
  <si>
    <t xml:space="preserve">     4.委托投资收益</t>
  </si>
  <si>
    <t>三、本年支出</t>
  </si>
  <si>
    <t xml:space="preserve">     其中：社会保险待遇支出</t>
  </si>
  <si>
    <t>四、本年收支结余</t>
  </si>
  <si>
    <t>五、年末滚存结余</t>
  </si>
  <si>
    <t>第 11 页</t>
  </si>
  <si>
    <t>2020年财政对社会保险基金补助情况表</t>
  </si>
  <si>
    <t>社决附01表</t>
  </si>
  <si>
    <t xml:space="preserve">项      目  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</si>
  <si>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</si>
  <si>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</si>
  <si>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</si>
  <si>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</si>
  <si>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</si>
  <si>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（一）中央级</t>
  </si>
  <si>
    <t>　 （二）省级</t>
  </si>
  <si>
    <t>　 （三）地级</t>
  </si>
  <si>
    <t>　 （四）县级</t>
  </si>
  <si>
    <t>三、本年预算支出</t>
  </si>
  <si>
    <t>四、本年预算结转</t>
  </si>
  <si>
    <t>第 12 页</t>
  </si>
  <si>
    <t>2020年基本养老保险补充资料表</t>
  </si>
  <si>
    <t>社决附02表</t>
  </si>
  <si>
    <t>单位</t>
  </si>
  <si>
    <t>数      量</t>
  </si>
  <si>
    <t>一、企业职工基本养老保险</t>
  </si>
  <si>
    <t xml:space="preserve">   (五)个人账户情况</t>
  </si>
  <si>
    <t>三、机关事业单位基本养老保险</t>
  </si>
  <si>
    <t xml:space="preserve">   (一)参保人员年末数</t>
  </si>
  <si>
    <t>人</t>
  </si>
  <si>
    <t xml:space="preserve">       1.建立个人账户年末人数</t>
  </si>
  <si>
    <t>　     1.在职职工</t>
  </si>
  <si>
    <t xml:space="preserve">       2.年末个人账户记账金额</t>
  </si>
  <si>
    <t>元</t>
  </si>
  <si>
    <t xml:space="preserve">         其中：个人身份参保</t>
  </si>
  <si>
    <t xml:space="preserve">   (六)基金暂存其他账户存款年末数</t>
  </si>
  <si>
    <t>　     2.退休、退职人员</t>
  </si>
  <si>
    <t>　     2.离退休人员</t>
  </si>
  <si>
    <t xml:space="preserve">       1.经办机构收入户</t>
  </si>
  <si>
    <t xml:space="preserve">         其中：当年新退休（退职）人员</t>
  </si>
  <si>
    <t>　      (1)离休人员</t>
  </si>
  <si>
    <t xml:space="preserve">       2.国库户</t>
  </si>
  <si>
    <t xml:space="preserve">   (二)缴费人员年末数</t>
  </si>
  <si>
    <t>　      (2)退休、退职人员</t>
  </si>
  <si>
    <t xml:space="preserve">   （七)中央调剂资金情况（省级专用）</t>
  </si>
  <si>
    <t xml:space="preserve">   (三)缴费基数总额</t>
  </si>
  <si>
    <t xml:space="preserve">         ①当年新增退休（退职）人员</t>
  </si>
  <si>
    <t xml:space="preserve">        （1）本年收支结余（不含中央调剂资金）</t>
  </si>
  <si>
    <t>　     1.单位</t>
  </si>
  <si>
    <t xml:space="preserve">         ②当年死亡退休（退职）人员</t>
  </si>
  <si>
    <t xml:space="preserve">        （2）中央调剂基金补助</t>
  </si>
  <si>
    <t>　     2.个人</t>
  </si>
  <si>
    <t xml:space="preserve">        （3）上解中央调剂资金</t>
  </si>
  <si>
    <t xml:space="preserve">   (四)保险费缴纳情况</t>
  </si>
  <si>
    <t xml:space="preserve">       其中：个人身份缴费</t>
  </si>
  <si>
    <t xml:space="preserve">        （4）年末滚存结余</t>
  </si>
  <si>
    <t xml:space="preserve">       1.缴纳当年基本养老保险费</t>
  </si>
  <si>
    <t xml:space="preserve">        （5）不含本年中央调剂资金年末滚存结余</t>
  </si>
  <si>
    <t xml:space="preserve">       2.欠费情况</t>
  </si>
  <si>
    <t>二、城乡居民基本养老保险</t>
  </si>
  <si>
    <t xml:space="preserve">         （1）上年末累计欠费</t>
  </si>
  <si>
    <t xml:space="preserve">     (一)参保人员年末数</t>
  </si>
  <si>
    <t xml:space="preserve">         （2）本年补缴以前年度欠费</t>
  </si>
  <si>
    <t xml:space="preserve">         其中：个人身份缴费基数总额</t>
  </si>
  <si>
    <t xml:space="preserve">     (二)缴费人员年末数</t>
  </si>
  <si>
    <t xml:space="preserve">         （3）本年新增欠费</t>
  </si>
  <si>
    <t>　　    　其中：代缴困难群体保险费人员年末数</t>
  </si>
  <si>
    <t xml:space="preserve">         （4）年末累计欠费</t>
  </si>
  <si>
    <t xml:space="preserve">     (三)养老金领取人员年末数</t>
  </si>
  <si>
    <t xml:space="preserve">       3.本年预缴以后年度基本养老保险费</t>
  </si>
  <si>
    <t>　　    　其中：当年新领取人员年末数</t>
  </si>
  <si>
    <t xml:space="preserve">       4.一次性补缴以前年度基本养老保险费</t>
  </si>
  <si>
    <t xml:space="preserve">         (1)上年末累计欠费</t>
  </si>
  <si>
    <t xml:space="preserve">   (四)个人账户情况</t>
  </si>
  <si>
    <t xml:space="preserve">         (2)本年补缴以前年度欠费</t>
  </si>
  <si>
    <t xml:space="preserve">         (3)本年新增欠费</t>
  </si>
  <si>
    <t xml:space="preserve">         (4)年末累计欠费</t>
  </si>
  <si>
    <t xml:space="preserve">   (五)基金暂存其他账户存款年末数</t>
  </si>
  <si>
    <t>第 13 页</t>
  </si>
  <si>
    <t>2020年工伤保险补充资料表</t>
  </si>
  <si>
    <t>社决附05表</t>
  </si>
  <si>
    <t>一、参保人员年末数</t>
  </si>
  <si>
    <t xml:space="preserve">      3.本年新增欠费</t>
  </si>
  <si>
    <t>二、缴费人员年末数</t>
  </si>
  <si>
    <t xml:space="preserve">      4.年末累计欠费</t>
  </si>
  <si>
    <t>三、缴费基数总额</t>
  </si>
  <si>
    <t>　（三）本年预缴以后年度工伤保险费</t>
  </si>
  <si>
    <t>四、保险费缴纳情况</t>
  </si>
  <si>
    <t xml:space="preserve">  （四）一次性补缴以前年度工伤保险费</t>
  </si>
  <si>
    <t xml:space="preserve">    (一)缴纳当年工伤保险费</t>
  </si>
  <si>
    <t>五、享受工伤保险待遇全年人数</t>
  </si>
  <si>
    <t xml:space="preserve">       其中：按缴费基数缴纳的工伤保险费</t>
  </si>
  <si>
    <t>六、基金暂存其他账户存款年末数</t>
  </si>
  <si>
    <t xml:space="preserve">    （二）欠费情况</t>
  </si>
  <si>
    <t xml:space="preserve">   （一）经办机构收入户</t>
  </si>
  <si>
    <t xml:space="preserve">       1.上年末累计欠费</t>
  </si>
  <si>
    <t xml:space="preserve">   （二）国库户</t>
  </si>
  <si>
    <t xml:space="preserve">       2.本年补缴以前年度欠费</t>
  </si>
  <si>
    <t>第 16 页</t>
  </si>
  <si>
    <t>2020年失业保险补充资料表</t>
  </si>
  <si>
    <t>社决附06表</t>
  </si>
  <si>
    <t xml:space="preserve">    (三)全年领取失业保险金人月数</t>
  </si>
  <si>
    <t>人月</t>
  </si>
  <si>
    <t xml:space="preserve">    其中：实际缴费人员年末数</t>
  </si>
  <si>
    <t xml:space="preserve">    (四)月人均领取失业保险金</t>
  </si>
  <si>
    <t>元/人月</t>
  </si>
  <si>
    <t xml:space="preserve">          农民合同制工人参保人数</t>
  </si>
  <si>
    <t>五、享受其他待遇情况</t>
  </si>
  <si>
    <t>二、缴费基数总额</t>
  </si>
  <si>
    <t xml:space="preserve">    (一)代缴医疗保险费人月数</t>
  </si>
  <si>
    <t xml:space="preserve">    (一)单位</t>
  </si>
  <si>
    <t xml:space="preserve">    (二)享受职业培训和职业介绍补贴人数</t>
  </si>
  <si>
    <t xml:space="preserve">    (二)个人</t>
  </si>
  <si>
    <t xml:space="preserve">    (三)享受稳定岗位补贴企业参加失业保险人数</t>
  </si>
  <si>
    <t>三、保险费缴纳情况</t>
  </si>
  <si>
    <t xml:space="preserve">    (四)享受技能提升补贴人数</t>
  </si>
  <si>
    <t xml:space="preserve">    (一)上年末累计欠费</t>
  </si>
  <si>
    <t xml:space="preserve">    (五)享受农民合同制工人一次性生活补助人数</t>
  </si>
  <si>
    <t xml:space="preserve">    (二)本年补缴以前年度欠费</t>
  </si>
  <si>
    <t xml:space="preserve">    (六)全年享受失业补助金人数</t>
  </si>
  <si>
    <t xml:space="preserve">    (三)本年新增欠费</t>
  </si>
  <si>
    <t xml:space="preserve">    (七)全年享受临时生活补助人数</t>
  </si>
  <si>
    <t xml:space="preserve">    (四)年末累计欠费</t>
  </si>
  <si>
    <t xml:space="preserve">    (八)享受其他促进就业支出人数</t>
  </si>
  <si>
    <t>四、领取失业保险金情况</t>
  </si>
  <si>
    <t>六、基金暂存其他账户款年末数</t>
  </si>
  <si>
    <t xml:space="preserve">    (一)领取失业保险金年末人数</t>
  </si>
  <si>
    <t xml:space="preserve">    (一)经办机构收入户</t>
  </si>
  <si>
    <t xml:space="preserve">    (二)全年领取失业保险金人数</t>
  </si>
  <si>
    <t xml:space="preserve">    (二)国库户</t>
  </si>
  <si>
    <t>第 17 页</t>
  </si>
  <si>
    <t>2020年机关事业单位职业年金情况表</t>
  </si>
  <si>
    <t xml:space="preserve"> 社决附07表</t>
  </si>
  <si>
    <t>数    量</t>
  </si>
  <si>
    <t>一、机关事业单位职业年金收支情况</t>
  </si>
  <si>
    <t xml:space="preserve">   （四）本年收支结余</t>
  </si>
  <si>
    <t xml:space="preserve">   （一）上年结余</t>
  </si>
  <si>
    <t xml:space="preserve">   （五）年末滚存结余</t>
  </si>
  <si>
    <t xml:space="preserve">   （二）本年收入</t>
  </si>
  <si>
    <t>二、机关事业单位职业年金参保人员年末数</t>
  </si>
  <si>
    <t xml:space="preserve">         1.缴费收入</t>
  </si>
  <si>
    <t xml:space="preserve">   （一）在职职工</t>
  </si>
  <si>
    <t xml:space="preserve">         2.实际投资收益</t>
  </si>
  <si>
    <t xml:space="preserve">   （二）退休人员</t>
  </si>
  <si>
    <t xml:space="preserve">         3.记实记账利息收入</t>
  </si>
  <si>
    <t>三、机关事业单位职业年金年金记账金额</t>
  </si>
  <si>
    <t xml:space="preserve">  （三）本年支出</t>
  </si>
  <si>
    <t xml:space="preserve">   （一）记账本金年末余额</t>
  </si>
  <si>
    <t xml:space="preserve">        其中：养老金支出</t>
  </si>
  <si>
    <t xml:space="preserve">   （二）记账利息年末余额</t>
  </si>
  <si>
    <t>第 18 页</t>
  </si>
  <si>
    <t>2020年社会保险补充资料表</t>
  </si>
  <si>
    <t xml:space="preserve">    社决附09表</t>
  </si>
  <si>
    <t>单位:人、元、元/年</t>
  </si>
  <si>
    <t>全年平均数</t>
  </si>
  <si>
    <t xml:space="preserve">  （二）缴费人数</t>
  </si>
  <si>
    <t xml:space="preserve">  （一）参保人数</t>
  </si>
  <si>
    <t xml:space="preserve">  （三）缴费费率(%)</t>
  </si>
  <si>
    <t xml:space="preserve">        1.在职职工</t>
  </si>
  <si>
    <t xml:space="preserve">  （四）人均缴费工资基数</t>
  </si>
  <si>
    <t xml:space="preserve">          其中：以个人身份参保</t>
  </si>
  <si>
    <t>四、职工基本医疗保险</t>
  </si>
  <si>
    <t xml:space="preserve">        2.离退休人员</t>
  </si>
  <si>
    <t xml:space="preserve">         （1）离休人员</t>
  </si>
  <si>
    <t>　　     （2）退休、退职人员</t>
  </si>
  <si>
    <t xml:space="preserve">        2.退休人员</t>
  </si>
  <si>
    <t xml:space="preserve">        其中：以个人身份参保</t>
  </si>
  <si>
    <t xml:space="preserve">  （三）缴费费率（%）</t>
  </si>
  <si>
    <t xml:space="preserve">        1.单位缴费费率(%)</t>
  </si>
  <si>
    <t xml:space="preserve">        1.单位缴费费率</t>
  </si>
  <si>
    <t xml:space="preserve">        2.个人缴费费率(%)</t>
  </si>
  <si>
    <t xml:space="preserve">        2.职工个人缴费费率</t>
  </si>
  <si>
    <t xml:space="preserve">   （四）人均缴费工资基数</t>
  </si>
  <si>
    <t xml:space="preserve">        3.以个人身份参保缴费费率</t>
  </si>
  <si>
    <t>五、城乡居民基本医疗保险</t>
  </si>
  <si>
    <t xml:space="preserve">  （四）征缴率(%)</t>
  </si>
  <si>
    <t xml:space="preserve">   （一）个人缴费标准</t>
  </si>
  <si>
    <t xml:space="preserve">  （五）人均缴费工资基数</t>
  </si>
  <si>
    <t xml:space="preserve">   （二）财政补贴标准</t>
  </si>
  <si>
    <t xml:space="preserve">  （六）人均养老金水平</t>
  </si>
  <si>
    <t>六、工伤保险</t>
  </si>
  <si>
    <t xml:space="preserve">   （一）参保人数</t>
  </si>
  <si>
    <t xml:space="preserve">   (一）个人缴费标准</t>
  </si>
  <si>
    <t xml:space="preserve">   （二）缴费人数</t>
  </si>
  <si>
    <t xml:space="preserve">  （二）对基础养老金补贴标准</t>
  </si>
  <si>
    <t xml:space="preserve">   （三）缴费费率(%)</t>
  </si>
  <si>
    <t xml:space="preserve">  （三）对个人缴费补贴标准</t>
  </si>
  <si>
    <t xml:space="preserve">  （四）养老金领取人数</t>
  </si>
  <si>
    <t>七、失业保险</t>
  </si>
  <si>
    <t xml:space="preserve">  （五）人均养老保险待遇</t>
  </si>
  <si>
    <t xml:space="preserve">   （二）实际缴费人数</t>
  </si>
  <si>
    <t xml:space="preserve">         1.在职职工</t>
  </si>
  <si>
    <t xml:space="preserve">         2.退休、退职人员</t>
  </si>
  <si>
    <t>八、统筹地区上年度职工平均工资</t>
  </si>
  <si>
    <t>第 20 页</t>
  </si>
  <si>
    <t>2020年社会保险补充资料表续</t>
  </si>
  <si>
    <t>一、其他收入</t>
  </si>
  <si>
    <t xml:space="preserve">    其中：1.滞纳金和违约金</t>
  </si>
  <si>
    <t xml:space="preserve">          2.追回待遇</t>
  </si>
  <si>
    <t xml:space="preserve">          3.捐赠收入</t>
  </si>
  <si>
    <t xml:space="preserve">          4.其他</t>
  </si>
  <si>
    <t>二、其他支出</t>
  </si>
  <si>
    <t xml:space="preserve">    其中：1.退以前年度保险费</t>
  </si>
  <si>
    <t xml:space="preserve">          2.抵扣重复领取待遇支出</t>
  </si>
  <si>
    <t xml:space="preserve">          3.大病保险支出</t>
  </si>
  <si>
    <t xml:space="preserve">          4.经营困难且恢复有望
            企业稳岗返还支出</t>
  </si>
  <si>
    <t xml:space="preserve">          5.失业补助金支出</t>
  </si>
  <si>
    <t xml:space="preserve">          6.临时生活补助支出</t>
  </si>
  <si>
    <t xml:space="preserve">          7.其他</t>
  </si>
  <si>
    <t>三、暂付款</t>
  </si>
  <si>
    <t xml:space="preserve">    其中：1.委托上级投资</t>
  </si>
  <si>
    <t xml:space="preserve">          2.异地就医预付金</t>
  </si>
  <si>
    <t xml:space="preserve">          3.国家组织药品集中采购资金</t>
  </si>
  <si>
    <t xml:space="preserve">          4.先行支付待遇</t>
  </si>
  <si>
    <t xml:space="preserve">          5.其他</t>
  </si>
  <si>
    <t>四、暂收款</t>
  </si>
  <si>
    <t xml:space="preserve">    其中：1.下级归集委托投资</t>
  </si>
  <si>
    <t xml:space="preserve">          2.异地就医资金</t>
  </si>
  <si>
    <t xml:space="preserve">          3.预收保险费</t>
  </si>
  <si>
    <t xml:space="preserve">          4.医疗保证金</t>
  </si>
  <si>
    <t>第 21 页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</si>
</sst>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;\-#,##0.00;;"/>
    <numFmt numFmtId="44" formatCode="_ &quot;￥&quot;* #,##0.00_ ;_ &quot;￥&quot;* \-#,##0.00_ ;_ &quot;￥&quot;* &quot;-&quot;??_ ;_ @_ "/>
    <numFmt numFmtId="177" formatCode="#,##0_ ;\-#,##0;;"/>
    <numFmt numFmtId="41" formatCode="_ * #,##0_ ;_ * \-#,##0_ ;_ * &quot;-&quot;_ ;_ @_ "/>
    <numFmt numFmtId="43" formatCode="_ * #,##0.00_ ;_ * \-#,##0.00_ ;_ * &quot;-&quot;??_ ;_ @_ "/>
    <numFmt numFmtId="178" formatCode="#,##0.00_ ;\-#,##0.00"/>
    <numFmt numFmtId="179" formatCode="0_ ;\-0;;"/>
  </numFmts>
  <fonts count="3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29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b/>
      <sz val="12"/>
      <color indexed="8"/>
      <name val="宋体"/>
      <charset val="1"/>
    </font>
    <font>
      <sz val="11"/>
      <color indexed="8"/>
      <name val="宋体"/>
      <charset val="1"/>
    </font>
    <font>
      <sz val="10"/>
      <name val="宋体"/>
      <charset val="1"/>
    </font>
    <font>
      <b/>
      <sz val="27"/>
      <color indexed="8"/>
      <name val="宋体"/>
      <charset val="1"/>
    </font>
    <font>
      <sz val="10"/>
      <color indexed="8"/>
      <name val="宋体"/>
      <charset val="1"/>
    </font>
    <font>
      <sz val="9"/>
      <color indexed="8"/>
      <name val="宋体"/>
      <charset val="1"/>
    </font>
    <font>
      <b/>
      <sz val="10"/>
      <name val="宋体"/>
      <charset val="1"/>
    </font>
    <font>
      <b/>
      <sz val="22"/>
      <color indexed="8"/>
      <name val="宋体"/>
      <charset val="1"/>
    </font>
    <font>
      <sz val="13"/>
      <color indexed="8"/>
      <name val="宋体"/>
      <charset val="1"/>
    </font>
    <font>
      <sz val="27"/>
      <color indexed="8"/>
      <name val="宋体"/>
      <charset val="1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i/>
      <sz val="11"/>
      <color rgb="FF7F7F7F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FF0000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8"/>
      <color theme="3"/>
      <name val="??"/>
      <charset val="134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9C65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4" borderId="31" applyNumberFormat="0" applyAlignment="0" applyProtection="0">
      <alignment vertical="center"/>
    </xf>
    <xf numFmtId="0" fontId="32" fillId="24" borderId="28" applyNumberFormat="0" applyAlignment="0" applyProtection="0">
      <alignment vertical="center"/>
    </xf>
    <xf numFmtId="0" fontId="33" fillId="25" borderId="3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</cellStyleXfs>
  <cellXfs count="167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right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49" fontId="5" fillId="2" borderId="3" xfId="49" applyNumberFormat="1" applyFont="1" applyFill="1" applyBorder="1" applyAlignment="1">
      <alignment vertical="center"/>
    </xf>
    <xf numFmtId="0" fontId="5" fillId="2" borderId="3" xfId="49" applyFont="1" applyFill="1" applyBorder="1" applyAlignment="1">
      <alignment vertical="center"/>
    </xf>
    <xf numFmtId="49" fontId="4" fillId="2" borderId="3" xfId="49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49" fontId="4" fillId="2" borderId="4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/>
    <xf numFmtId="49" fontId="4" fillId="2" borderId="1" xfId="49" applyNumberFormat="1" applyFont="1" applyFill="1" applyBorder="1" applyAlignment="1">
      <alignment vertical="center"/>
    </xf>
    <xf numFmtId="49" fontId="4" fillId="2" borderId="6" xfId="49" applyNumberFormat="1" applyFont="1" applyFill="1" applyBorder="1" applyAlignment="1">
      <alignment horizontal="right" vertical="center"/>
    </xf>
    <xf numFmtId="49" fontId="6" fillId="2" borderId="7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vertical="center"/>
    </xf>
    <xf numFmtId="177" fontId="4" fillId="3" borderId="2" xfId="49" applyNumberFormat="1" applyFont="1" applyFill="1" applyBorder="1" applyAlignment="1">
      <alignment horizontal="right" vertical="center"/>
    </xf>
    <xf numFmtId="177" fontId="7" fillId="2" borderId="6" xfId="49" applyNumberFormat="1" applyFont="1" applyFill="1" applyBorder="1" applyAlignment="1">
      <alignment horizontal="right" vertical="center"/>
    </xf>
    <xf numFmtId="178" fontId="7" fillId="3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right" vertical="center"/>
    </xf>
    <xf numFmtId="49" fontId="7" fillId="2" borderId="2" xfId="49" applyNumberFormat="1" applyFont="1" applyFill="1" applyBorder="1" applyAlignment="1">
      <alignment horizontal="center" vertical="center"/>
    </xf>
    <xf numFmtId="177" fontId="7" fillId="3" borderId="2" xfId="49" applyNumberFormat="1" applyFont="1" applyFill="1" applyBorder="1" applyAlignment="1">
      <alignment horizontal="right" vertical="center"/>
    </xf>
    <xf numFmtId="177" fontId="7" fillId="2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176" fontId="7" fillId="3" borderId="2" xfId="49" applyNumberFormat="1" applyFont="1" applyFill="1" applyBorder="1" applyAlignment="1">
      <alignment horizontal="right" vertical="center"/>
    </xf>
    <xf numFmtId="176" fontId="7" fillId="2" borderId="2" xfId="49" applyNumberFormat="1" applyFont="1" applyFill="1" applyBorder="1" applyAlignment="1">
      <alignment horizontal="right" vertical="center"/>
    </xf>
    <xf numFmtId="49" fontId="4" fillId="2" borderId="8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9" xfId="49" applyNumberFormat="1" applyFont="1" applyFill="1" applyBorder="1" applyAlignment="1">
      <alignment vertical="center"/>
    </xf>
    <xf numFmtId="176" fontId="4" fillId="2" borderId="6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vertical="center"/>
    </xf>
    <xf numFmtId="177" fontId="7" fillId="2" borderId="11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vertical="center"/>
    </xf>
    <xf numFmtId="0" fontId="4" fillId="2" borderId="3" xfId="49" applyFont="1" applyFill="1" applyBorder="1" applyAlignment="1">
      <alignment vertical="center"/>
    </xf>
    <xf numFmtId="0" fontId="4" fillId="2" borderId="3" xfId="49" applyFont="1" applyFill="1" applyBorder="1" applyAlignment="1">
      <alignment horizontal="right" vertical="center"/>
    </xf>
    <xf numFmtId="0" fontId="8" fillId="2" borderId="0" xfId="49" applyFont="1" applyFill="1"/>
    <xf numFmtId="49" fontId="4" fillId="2" borderId="1" xfId="49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/>
    <xf numFmtId="49" fontId="4" fillId="2" borderId="1" xfId="49" applyNumberFormat="1" applyFont="1" applyFill="1" applyBorder="1" applyAlignment="1">
      <alignment horizontal="right" vertical="center"/>
    </xf>
    <xf numFmtId="0" fontId="5" fillId="2" borderId="3" xfId="49" applyFont="1" applyFill="1" applyBorder="1"/>
    <xf numFmtId="0" fontId="5" fillId="2" borderId="3" xfId="49" applyFont="1" applyFill="1" applyBorder="1" applyAlignment="1">
      <alignment horizontal="center"/>
    </xf>
    <xf numFmtId="49" fontId="9" fillId="2" borderId="0" xfId="49" applyNumberFormat="1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5" xfId="49" applyNumberFormat="1" applyFont="1" applyFill="1" applyBorder="1" applyAlignment="1">
      <alignment horizontal="center" vertical="center"/>
    </xf>
    <xf numFmtId="49" fontId="4" fillId="2" borderId="5" xfId="49" applyNumberFormat="1" applyFont="1" applyFill="1" applyBorder="1" applyAlignment="1">
      <alignment horizontal="right" vertical="center"/>
    </xf>
    <xf numFmtId="49" fontId="6" fillId="2" borderId="12" xfId="49" applyNumberFormat="1" applyFont="1" applyFill="1" applyBorder="1" applyAlignment="1">
      <alignment horizontal="center" vertical="center" wrapText="1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3" xfId="49" applyNumberFormat="1" applyFont="1" applyFill="1" applyBorder="1" applyAlignment="1">
      <alignment horizontal="center" vertical="center" wrapText="1"/>
    </xf>
    <xf numFmtId="49" fontId="4" fillId="2" borderId="1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center" vertical="center"/>
    </xf>
    <xf numFmtId="177" fontId="4" fillId="2" borderId="7" xfId="49" applyNumberFormat="1" applyFont="1" applyFill="1" applyBorder="1" applyAlignment="1">
      <alignment horizontal="right" vertical="center"/>
    </xf>
    <xf numFmtId="49" fontId="10" fillId="2" borderId="2" xfId="49" applyNumberFormat="1" applyFont="1" applyFill="1" applyBorder="1" applyAlignment="1">
      <alignment horizontal="left" vertical="center"/>
    </xf>
    <xf numFmtId="49" fontId="10" fillId="2" borderId="14" xfId="49" applyNumberFormat="1" applyFont="1" applyFill="1" applyBorder="1" applyAlignment="1">
      <alignment horizontal="center" vertical="center"/>
    </xf>
    <xf numFmtId="177" fontId="4" fillId="2" borderId="15" xfId="49" applyNumberFormat="1" applyFont="1" applyFill="1" applyBorder="1" applyAlignment="1">
      <alignment horizontal="right" vertical="center"/>
    </xf>
    <xf numFmtId="49" fontId="10" fillId="2" borderId="16" xfId="49" applyNumberFormat="1" applyFont="1" applyFill="1" applyBorder="1" applyAlignment="1">
      <alignment horizontal="center" vertical="center"/>
    </xf>
    <xf numFmtId="176" fontId="4" fillId="3" borderId="12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vertical="center"/>
    </xf>
    <xf numFmtId="177" fontId="4" fillId="2" borderId="12" xfId="49" applyNumberFormat="1" applyFont="1" applyFill="1" applyBorder="1" applyAlignment="1">
      <alignment horizontal="right" vertical="center"/>
    </xf>
    <xf numFmtId="49" fontId="4" fillId="2" borderId="17" xfId="49" applyNumberFormat="1" applyFont="1" applyFill="1" applyBorder="1" applyAlignment="1">
      <alignment vertical="center"/>
    </xf>
    <xf numFmtId="49" fontId="4" fillId="2" borderId="13" xfId="49" applyNumberFormat="1" applyFont="1" applyFill="1" applyBorder="1" applyAlignment="1">
      <alignment horizontal="center" vertical="center" wrapText="1"/>
    </xf>
    <xf numFmtId="49" fontId="4" fillId="2" borderId="15" xfId="49" applyNumberFormat="1" applyFont="1" applyFill="1" applyBorder="1" applyAlignment="1">
      <alignment vertical="center"/>
    </xf>
    <xf numFmtId="49" fontId="4" fillId="2" borderId="15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horizontal="center" vertical="center"/>
    </xf>
    <xf numFmtId="176" fontId="4" fillId="2" borderId="17" xfId="49" applyNumberFormat="1" applyFont="1" applyFill="1" applyBorder="1" applyAlignment="1">
      <alignment horizontal="right" vertical="center"/>
    </xf>
    <xf numFmtId="176" fontId="4" fillId="2" borderId="15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 wrapText="1"/>
    </xf>
    <xf numFmtId="176" fontId="4" fillId="3" borderId="13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horizontal="center" vertical="center"/>
    </xf>
    <xf numFmtId="177" fontId="4" fillId="2" borderId="13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horizontal="left" vertical="center" wrapText="1"/>
    </xf>
    <xf numFmtId="49" fontId="4" fillId="2" borderId="18" xfId="49" applyNumberFormat="1" applyFont="1" applyFill="1" applyBorder="1" applyAlignment="1">
      <alignment vertical="center"/>
    </xf>
    <xf numFmtId="176" fontId="4" fillId="2" borderId="12" xfId="49" applyNumberFormat="1" applyFont="1" applyFill="1" applyBorder="1" applyAlignment="1">
      <alignment horizontal="right" vertical="center"/>
    </xf>
    <xf numFmtId="176" fontId="4" fillId="2" borderId="13" xfId="49" applyNumberFormat="1" applyFont="1" applyFill="1" applyBorder="1" applyAlignment="1">
      <alignment horizontal="right" vertical="center"/>
    </xf>
    <xf numFmtId="49" fontId="2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4" fillId="2" borderId="5" xfId="49" applyFont="1" applyFill="1" applyBorder="1" applyAlignment="1">
      <alignment vertical="center" wrapText="1"/>
    </xf>
    <xf numFmtId="49" fontId="8" fillId="2" borderId="5" xfId="49" applyNumberFormat="1" applyFont="1" applyFill="1" applyBorder="1"/>
    <xf numFmtId="0" fontId="8" fillId="2" borderId="5" xfId="49" applyFont="1" applyFill="1" applyBorder="1"/>
    <xf numFmtId="49" fontId="4" fillId="2" borderId="5" xfId="49" applyNumberFormat="1" applyFont="1" applyFill="1" applyBorder="1" applyAlignment="1">
      <alignment vertical="center" wrapText="1"/>
    </xf>
    <xf numFmtId="0" fontId="4" fillId="2" borderId="5" xfId="49" applyFont="1" applyFill="1" applyBorder="1" applyAlignment="1">
      <alignment vertical="center"/>
    </xf>
    <xf numFmtId="0" fontId="6" fillId="2" borderId="12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49" fontId="6" fillId="2" borderId="19" xfId="49" applyNumberFormat="1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/>
    </xf>
    <xf numFmtId="177" fontId="4" fillId="3" borderId="12" xfId="49" applyNumberFormat="1" applyFont="1" applyFill="1" applyBorder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49" fontId="5" fillId="2" borderId="3" xfId="49" applyNumberFormat="1" applyFont="1" applyFill="1" applyBorder="1"/>
    <xf numFmtId="49" fontId="4" fillId="2" borderId="3" xfId="49" applyNumberFormat="1" applyFont="1" applyFill="1" applyBorder="1"/>
    <xf numFmtId="0" fontId="4" fillId="2" borderId="5" xfId="49" applyFont="1" applyFill="1" applyBorder="1" applyAlignment="1">
      <alignment horizontal="right" vertical="center" wrapText="1"/>
    </xf>
    <xf numFmtId="49" fontId="4" fillId="2" borderId="7" xfId="49" applyNumberFormat="1" applyFont="1" applyFill="1" applyBorder="1" applyAlignment="1">
      <alignment horizontal="center" vertical="center"/>
    </xf>
    <xf numFmtId="177" fontId="4" fillId="3" borderId="7" xfId="49" applyNumberFormat="1" applyFont="1" applyFill="1" applyBorder="1" applyAlignment="1">
      <alignment horizontal="right" vertical="center"/>
    </xf>
    <xf numFmtId="176" fontId="4" fillId="2" borderId="7" xfId="49" applyNumberFormat="1" applyFont="1" applyFill="1" applyBorder="1" applyAlignment="1">
      <alignment horizontal="right" vertical="center"/>
    </xf>
    <xf numFmtId="176" fontId="4" fillId="3" borderId="7" xfId="49" applyNumberFormat="1" applyFont="1" applyFill="1" applyBorder="1" applyAlignment="1">
      <alignment horizontal="right" vertical="center"/>
    </xf>
    <xf numFmtId="176" fontId="4" fillId="2" borderId="8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right" vertical="center" wrapText="1"/>
    </xf>
    <xf numFmtId="49" fontId="4" fillId="2" borderId="0" xfId="49" applyNumberFormat="1" applyFont="1" applyFill="1" applyAlignment="1">
      <alignment horizontal="right" vertical="center"/>
    </xf>
    <xf numFmtId="49" fontId="4" fillId="2" borderId="12" xfId="49" applyNumberFormat="1" applyFont="1" applyFill="1" applyBorder="1" applyAlignment="1">
      <alignment horizontal="left" vertical="center"/>
    </xf>
    <xf numFmtId="49" fontId="6" fillId="2" borderId="19" xfId="49" applyNumberFormat="1" applyFont="1" applyFill="1" applyBorder="1" applyAlignment="1">
      <alignment horizontal="center" vertical="center"/>
    </xf>
    <xf numFmtId="176" fontId="4" fillId="3" borderId="19" xfId="49" applyNumberFormat="1" applyFont="1" applyFill="1" applyBorder="1" applyAlignment="1">
      <alignment horizontal="right" vertical="center"/>
    </xf>
    <xf numFmtId="176" fontId="4" fillId="3" borderId="20" xfId="49" applyNumberFormat="1" applyFont="1" applyFill="1" applyBorder="1" applyAlignment="1">
      <alignment horizontal="right" vertical="center"/>
    </xf>
    <xf numFmtId="176" fontId="4" fillId="3" borderId="14" xfId="49" applyNumberFormat="1" applyFont="1" applyFill="1" applyBorder="1" applyAlignment="1">
      <alignment horizontal="right" vertical="center"/>
    </xf>
    <xf numFmtId="176" fontId="4" fillId="3" borderId="16" xfId="49" applyNumberFormat="1" applyFont="1" applyFill="1" applyBorder="1" applyAlignment="1">
      <alignment horizontal="right" vertical="center"/>
    </xf>
    <xf numFmtId="176" fontId="4" fillId="3" borderId="15" xfId="49" applyNumberFormat="1" applyFont="1" applyFill="1" applyBorder="1" applyAlignment="1">
      <alignment horizontal="right" vertical="center"/>
    </xf>
    <xf numFmtId="49" fontId="5" fillId="2" borderId="0" xfId="49" applyNumberFormat="1" applyFont="1" applyFill="1"/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  <xf numFmtId="0" fontId="4" fillId="2" borderId="5" xfId="49" applyFont="1" applyFill="1" applyBorder="1" applyAlignment="1">
      <alignment horizontal="right" vertical="center"/>
    </xf>
    <xf numFmtId="49" fontId="11" fillId="2" borderId="0" xfId="49" applyNumberFormat="1" applyFont="1" applyFill="1" applyAlignment="1">
      <alignment vertical="center"/>
    </xf>
    <xf numFmtId="49" fontId="4" fillId="2" borderId="5" xfId="49" applyNumberFormat="1" applyFont="1" applyFill="1" applyBorder="1" applyAlignment="1">
      <alignment horizontal="left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vertical="center"/>
    </xf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left" vertical="center"/>
    </xf>
    <xf numFmtId="49" fontId="6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right" vertical="center" wrapText="1"/>
    </xf>
    <xf numFmtId="0" fontId="5" fillId="2" borderId="0" xfId="49" applyFont="1" applyFill="1"/>
    <xf numFmtId="49" fontId="6" fillId="2" borderId="18" xfId="49" applyNumberFormat="1" applyFont="1" applyFill="1" applyBorder="1" applyAlignment="1">
      <alignment horizontal="center" vertical="center" wrapText="1"/>
    </xf>
    <xf numFmtId="49" fontId="4" fillId="2" borderId="21" xfId="49" applyNumberFormat="1" applyFont="1" applyFill="1" applyBorder="1" applyAlignment="1">
      <alignment horizontal="left" vertical="center"/>
    </xf>
    <xf numFmtId="49" fontId="8" fillId="2" borderId="0" xfId="49" applyNumberFormat="1" applyFont="1" applyFill="1"/>
    <xf numFmtId="0" fontId="6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horizontal="center"/>
    </xf>
    <xf numFmtId="0" fontId="6" fillId="2" borderId="7" xfId="49" applyFont="1" applyFill="1" applyBorder="1" applyAlignment="1">
      <alignment horizontal="center" vertical="center"/>
    </xf>
    <xf numFmtId="49" fontId="6" fillId="2" borderId="7" xfId="49" applyNumberFormat="1" applyFont="1" applyFill="1" applyBorder="1" applyAlignment="1">
      <alignment horizontal="center" vertical="center" wrapText="1"/>
    </xf>
    <xf numFmtId="176" fontId="4" fillId="2" borderId="19" xfId="49" applyNumberFormat="1" applyFont="1" applyFill="1" applyBorder="1" applyAlignment="1">
      <alignment horizontal="right" vertical="center"/>
    </xf>
    <xf numFmtId="176" fontId="4" fillId="3" borderId="8" xfId="49" applyNumberFormat="1" applyFont="1" applyFill="1" applyBorder="1" applyAlignment="1">
      <alignment horizontal="right" vertical="center"/>
    </xf>
    <xf numFmtId="0" fontId="4" fillId="2" borderId="22" xfId="49" applyFont="1" applyFill="1" applyBorder="1" applyAlignment="1">
      <alignment horizontal="right" vertical="center"/>
    </xf>
    <xf numFmtId="0" fontId="13" fillId="2" borderId="0" xfId="49" applyFont="1" applyFill="1" applyAlignment="1">
      <alignment horizontal="center" vertical="center"/>
    </xf>
    <xf numFmtId="0" fontId="8" fillId="0" borderId="0" xfId="49" applyFont="1" applyFill="1"/>
    <xf numFmtId="0" fontId="14" fillId="2" borderId="0" xfId="49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left" vertical="center"/>
    </xf>
    <xf numFmtId="0" fontId="14" fillId="0" borderId="0" xfId="49" applyFont="1" applyFill="1" applyAlignment="1">
      <alignment horizontal="center" vertical="center"/>
    </xf>
    <xf numFmtId="0" fontId="9" fillId="2" borderId="0" xfId="49" applyFont="1" applyFill="1"/>
    <xf numFmtId="0" fontId="11" fillId="2" borderId="0" xfId="49" applyFont="1" applyFill="1"/>
    <xf numFmtId="0" fontId="4" fillId="2" borderId="0" xfId="49" applyFont="1" applyFill="1"/>
    <xf numFmtId="0" fontId="4" fillId="2" borderId="0" xfId="49" applyFont="1" applyFill="1" applyAlignment="1">
      <alignment horizontal="right"/>
    </xf>
    <xf numFmtId="179" fontId="4" fillId="2" borderId="23" xfId="49" applyNumberFormat="1" applyFont="1" applyFill="1" applyBorder="1" applyAlignment="1">
      <alignment horizontal="center"/>
    </xf>
    <xf numFmtId="49" fontId="4" fillId="2" borderId="0" xfId="49" applyNumberFormat="1" applyFont="1" applyFill="1"/>
    <xf numFmtId="14" fontId="4" fillId="2" borderId="24" xfId="49" applyNumberFormat="1" applyFont="1" applyFill="1" applyBorder="1"/>
    <xf numFmtId="0" fontId="4" fillId="2" borderId="0" xfId="49" applyFont="1" applyFill="1" applyAlignment="1">
      <alignment horizontal="left"/>
    </xf>
    <xf numFmtId="49" fontId="4" fillId="2" borderId="23" xfId="49" applyNumberFormat="1" applyFont="1" applyFill="1" applyBorder="1"/>
    <xf numFmtId="0" fontId="4" fillId="2" borderId="23" xfId="49" applyFont="1" applyFill="1" applyBorder="1"/>
    <xf numFmtId="14" fontId="4" fillId="2" borderId="0" xfId="49" applyNumberFormat="1" applyFont="1" applyFill="1"/>
    <xf numFmtId="49" fontId="4" fillId="2" borderId="24" xfId="49" applyNumberFormat="1" applyFont="1" applyFill="1" applyBorder="1"/>
    <xf numFmtId="0" fontId="8" fillId="2" borderId="0" xfId="49" applyFont="1" applyFill="1" applyAlignment="1">
      <alignment horizontal="left"/>
    </xf>
    <xf numFmtId="49" fontId="4" fillId="2" borderId="23" xfId="49" applyNumberFormat="1" applyFont="1" applyFill="1" applyBorder="1" applyAlignment="1">
      <alignment horizontal="center" vertical="center"/>
    </xf>
    <xf numFmtId="0" fontId="4" fillId="2" borderId="24" xfId="49" applyFont="1" applyFill="1" applyBorder="1"/>
    <xf numFmtId="0" fontId="4" fillId="2" borderId="0" xfId="49" applyFont="1" applyFill="1" applyAlignment="1">
      <alignment horizontal="center"/>
    </xf>
    <xf numFmtId="0" fontId="4" fillId="2" borderId="0" xfId="49" applyFont="1" applyFill="1" applyAlignment="1">
      <alignment horizontal="left" wrapText="1"/>
    </xf>
    <xf numFmtId="0" fontId="11" fillId="2" borderId="0" xfId="49" applyFont="1" applyFill="1" applyAlignment="1">
      <alignment horizontal="left"/>
    </xf>
    <xf numFmtId="0" fontId="11" fillId="2" borderId="24" xfId="49" applyFont="1" applyFill="1" applyBorder="1"/>
    <xf numFmtId="0" fontId="11" fillId="2" borderId="0" xfId="49" applyFont="1" applyFill="1" applyAlignment="1">
      <alignment horizontal="center"/>
    </xf>
    <xf numFmtId="0" fontId="8" fillId="2" borderId="0" xfId="49" applyFont="1" applyFill="1" applyAlignment="1">
      <alignment horizontal="center"/>
    </xf>
    <xf numFmtId="0" fontId="15" fillId="2" borderId="0" xfId="49" applyFont="1" applyFill="1" applyAlignment="1">
      <alignment horizontal="center" vertical="center"/>
    </xf>
    <xf numFmtId="0" fontId="7" fillId="2" borderId="0" xfId="49" applyFont="1" applyFill="1"/>
    <xf numFmtId="49" fontId="7" fillId="2" borderId="0" xfId="49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zoomScalePageLayoutView="60" workbookViewId="0">
      <pane topLeftCell="A2" activePane="bottomRight" state="frozen"/>
      <selection activeCell="D6" sqref="D6:E6"/>
    </sheetView>
  </sheetViews>
  <sheetFormatPr defaultColWidth="8" defaultRowHeight="13.8"/>
  <cols>
    <col min="1" max="1" width="8.89166666666667" style="1"/>
    <col min="2" max="2" width="9.325" style="1"/>
    <col min="3" max="3" width="11.9" style="1"/>
    <col min="4" max="4" width="8" style="1" hidden="1"/>
    <col min="5" max="5" width="25.6666666666667" style="1"/>
    <col min="6" max="6" width="14.9166666666667" style="1"/>
    <col min="7" max="7" width="13.1916666666667" style="1"/>
    <col min="8" max="8" width="4.59166666666667" style="1"/>
    <col min="9" max="9" width="8.175" style="1"/>
    <col min="10" max="10" width="4.44166666666667" style="1"/>
    <col min="11" max="11" width="8.6" style="1"/>
    <col min="12" max="12" width="7.88333333333333" style="1"/>
    <col min="13" max="13" width="16.775" style="1"/>
    <col min="14" max="14" width="3.00833333333333" style="1"/>
  </cols>
  <sheetData>
    <row r="1" ht="16.5" customHeight="1" spans="1:1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ht="45" customHeight="1" spans="1:14">
      <c r="A2" s="52" t="s">
        <v>0</v>
      </c>
      <c r="B2" s="14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64"/>
    </row>
    <row r="3" ht="18.75" customHeight="1" spans="1:14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ht="18.75" customHeight="1" spans="1:14">
      <c r="A4" s="145"/>
      <c r="B4" s="146"/>
      <c r="C4" s="146"/>
      <c r="D4" s="146"/>
      <c r="E4" s="146"/>
      <c r="F4" s="146" t="s">
        <v>1</v>
      </c>
      <c r="G4" s="147">
        <v>0</v>
      </c>
      <c r="H4" s="145" t="s">
        <v>2</v>
      </c>
      <c r="I4" s="147">
        <v>0</v>
      </c>
      <c r="J4" s="145" t="s">
        <v>3</v>
      </c>
      <c r="K4" s="147">
        <v>0</v>
      </c>
      <c r="L4" s="145" t="s">
        <v>4</v>
      </c>
      <c r="M4" s="145"/>
      <c r="N4" s="165"/>
    </row>
    <row r="5" ht="18.75" customHeight="1" spans="1:14">
      <c r="A5" s="145"/>
      <c r="B5" s="145"/>
      <c r="C5" s="145"/>
      <c r="D5" s="148"/>
      <c r="E5" s="148"/>
      <c r="F5" s="145"/>
      <c r="G5" s="149"/>
      <c r="H5" s="145"/>
      <c r="I5" s="149"/>
      <c r="J5" s="145"/>
      <c r="K5" s="149"/>
      <c r="L5" s="145"/>
      <c r="M5" s="145"/>
      <c r="N5" s="165"/>
    </row>
    <row r="6" ht="18.75" customHeight="1" spans="1:14">
      <c r="A6" s="150" t="s">
        <v>5</v>
      </c>
      <c r="B6" s="150"/>
      <c r="C6" s="150"/>
      <c r="D6" s="151"/>
      <c r="E6" s="152"/>
      <c r="F6" s="145"/>
      <c r="G6" s="153"/>
      <c r="H6" s="145"/>
      <c r="I6" s="153"/>
      <c r="J6" s="145"/>
      <c r="K6" s="153"/>
      <c r="L6" s="145"/>
      <c r="M6" s="145"/>
      <c r="N6" s="165"/>
    </row>
    <row r="7" ht="18.75" customHeight="1" spans="1:14">
      <c r="A7" s="150"/>
      <c r="B7" s="150"/>
      <c r="C7" s="150"/>
      <c r="D7" s="154"/>
      <c r="E7" s="154"/>
      <c r="F7" s="145"/>
      <c r="G7" s="153"/>
      <c r="H7" s="145"/>
      <c r="I7" s="153"/>
      <c r="J7" s="145"/>
      <c r="K7" s="153"/>
      <c r="L7" s="145"/>
      <c r="M7" s="145"/>
      <c r="N7" s="165"/>
    </row>
    <row r="8" ht="18.75" customHeight="1" spans="1:14">
      <c r="A8" s="150" t="s">
        <v>6</v>
      </c>
      <c r="B8" s="150"/>
      <c r="C8" s="150"/>
      <c r="D8" s="151"/>
      <c r="E8" s="152"/>
      <c r="F8" s="45"/>
      <c r="G8" s="45"/>
      <c r="H8" s="45"/>
      <c r="I8" s="45"/>
      <c r="J8" s="45"/>
      <c r="K8" s="45"/>
      <c r="L8" s="45"/>
      <c r="M8" s="145"/>
      <c r="N8" s="165"/>
    </row>
    <row r="9" ht="18.75" customHeight="1" spans="1:14">
      <c r="A9" s="155"/>
      <c r="B9" s="155"/>
      <c r="C9" s="15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18.75" customHeight="1" spans="1:14">
      <c r="A10" s="150" t="s">
        <v>7</v>
      </c>
      <c r="B10" s="150"/>
      <c r="C10" s="150"/>
      <c r="D10" s="151"/>
      <c r="E10" s="152"/>
      <c r="F10" s="146" t="s">
        <v>8</v>
      </c>
      <c r="G10" s="156"/>
      <c r="H10" s="145" t="s">
        <v>2</v>
      </c>
      <c r="I10" s="156"/>
      <c r="J10" s="145" t="s">
        <v>3</v>
      </c>
      <c r="K10" s="156"/>
      <c r="L10" s="145" t="s">
        <v>4</v>
      </c>
      <c r="M10" s="45"/>
      <c r="N10" s="45"/>
    </row>
    <row r="11" ht="18.75" customHeight="1" spans="1:14">
      <c r="A11" s="155"/>
      <c r="B11" s="155"/>
      <c r="C11" s="15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ht="18.75" customHeight="1" spans="1:14">
      <c r="A12" s="150" t="s">
        <v>9</v>
      </c>
      <c r="B12" s="150"/>
      <c r="C12" s="150"/>
      <c r="D12" s="151"/>
      <c r="E12" s="152"/>
      <c r="F12" s="45"/>
      <c r="G12" s="45"/>
      <c r="H12" s="45"/>
      <c r="I12" s="45"/>
      <c r="J12" s="45"/>
      <c r="K12" s="45"/>
      <c r="L12" s="45"/>
      <c r="M12" s="45"/>
      <c r="N12" s="45"/>
    </row>
    <row r="13" ht="18.75" customHeight="1" spans="1:14">
      <c r="A13" s="145"/>
      <c r="B13" s="145"/>
      <c r="C13" s="145"/>
      <c r="D13" s="157"/>
      <c r="E13" s="157"/>
      <c r="F13" s="145"/>
      <c r="G13" s="145"/>
      <c r="H13" s="145"/>
      <c r="I13" s="145"/>
      <c r="J13" s="145"/>
      <c r="K13" s="145"/>
      <c r="L13" s="145"/>
      <c r="M13" s="145"/>
      <c r="N13" s="165"/>
    </row>
    <row r="14" ht="18.75" customHeight="1" spans="1:14">
      <c r="A14" s="150" t="s">
        <v>10</v>
      </c>
      <c r="B14" s="150"/>
      <c r="C14" s="150"/>
      <c r="D14" s="150"/>
      <c r="E14" s="151"/>
      <c r="F14" s="158" t="s">
        <v>11</v>
      </c>
      <c r="G14" s="158"/>
      <c r="H14" s="151"/>
      <c r="I14" s="152"/>
      <c r="J14" s="152"/>
      <c r="K14" s="146" t="s">
        <v>12</v>
      </c>
      <c r="L14" s="146"/>
      <c r="M14" s="151"/>
      <c r="N14" s="166"/>
    </row>
    <row r="15" ht="18.75" customHeight="1" spans="1:14">
      <c r="A15" s="145"/>
      <c r="B15" s="145"/>
      <c r="C15" s="145"/>
      <c r="D15" s="145"/>
      <c r="E15" s="154"/>
      <c r="F15" s="158"/>
      <c r="G15" s="158"/>
      <c r="H15" s="154"/>
      <c r="I15" s="154"/>
      <c r="J15" s="154"/>
      <c r="K15" s="145"/>
      <c r="L15" s="145"/>
      <c r="M15" s="154"/>
      <c r="N15" s="166"/>
    </row>
    <row r="16" ht="31.5" customHeight="1" spans="1:14">
      <c r="A16" s="159" t="s">
        <v>13</v>
      </c>
      <c r="B16" s="159"/>
      <c r="C16" s="159"/>
      <c r="D16" s="159"/>
      <c r="E16" s="151"/>
      <c r="F16" s="158" t="s">
        <v>11</v>
      </c>
      <c r="G16" s="158"/>
      <c r="H16" s="151"/>
      <c r="I16" s="152"/>
      <c r="J16" s="152"/>
      <c r="K16" s="146" t="s">
        <v>12</v>
      </c>
      <c r="L16" s="146"/>
      <c r="M16" s="151"/>
      <c r="N16" s="166"/>
    </row>
    <row r="17" ht="18.75" customHeight="1" spans="1:14">
      <c r="A17" s="160"/>
      <c r="B17" s="160"/>
      <c r="C17" s="160"/>
      <c r="D17" s="160"/>
      <c r="E17" s="161"/>
      <c r="F17" s="162"/>
      <c r="G17" s="162"/>
      <c r="H17" s="161"/>
      <c r="I17" s="161"/>
      <c r="J17" s="161"/>
      <c r="K17" s="144"/>
      <c r="L17" s="144"/>
      <c r="M17" s="161"/>
      <c r="N17" s="144"/>
    </row>
    <row r="18" ht="18.75" customHeight="1" spans="1:14">
      <c r="A18" s="150" t="s">
        <v>14</v>
      </c>
      <c r="B18" s="150"/>
      <c r="C18" s="150"/>
      <c r="D18" s="150"/>
      <c r="E18" s="151"/>
      <c r="F18" s="158" t="s">
        <v>11</v>
      </c>
      <c r="G18" s="158"/>
      <c r="H18" s="151"/>
      <c r="I18" s="152"/>
      <c r="J18" s="152"/>
      <c r="K18" s="146" t="s">
        <v>12</v>
      </c>
      <c r="L18" s="146"/>
      <c r="M18" s="151"/>
      <c r="N18" s="45"/>
    </row>
    <row r="19" ht="18.75" customHeight="1" spans="1:14">
      <c r="A19" s="155"/>
      <c r="B19" s="155"/>
      <c r="C19" s="155"/>
      <c r="D19" s="155"/>
      <c r="E19" s="45"/>
      <c r="F19" s="163"/>
      <c r="G19" s="163"/>
      <c r="H19" s="45"/>
      <c r="I19" s="45"/>
      <c r="J19" s="45"/>
      <c r="K19" s="45"/>
      <c r="L19" s="45"/>
      <c r="M19" s="45"/>
      <c r="N19" s="45"/>
    </row>
    <row r="20" ht="18.75" customHeight="1" spans="1:14">
      <c r="A20" s="150" t="s">
        <v>15</v>
      </c>
      <c r="B20" s="150"/>
      <c r="C20" s="150"/>
      <c r="D20" s="150"/>
      <c r="E20" s="151"/>
      <c r="F20" s="158" t="s">
        <v>16</v>
      </c>
      <c r="G20" s="158"/>
      <c r="H20" s="151"/>
      <c r="I20" s="152"/>
      <c r="J20" s="152"/>
      <c r="K20" s="146" t="s">
        <v>12</v>
      </c>
      <c r="L20" s="146"/>
      <c r="M20" s="151"/>
      <c r="N20" s="144"/>
    </row>
    <row r="21" ht="18.75" customHeight="1" spans="1:14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</row>
  </sheetData>
  <mergeCells count="27">
    <mergeCell ref="A2:M2"/>
    <mergeCell ref="B4:C4"/>
    <mergeCell ref="D4:E4"/>
    <mergeCell ref="A6:C6"/>
    <mergeCell ref="D6:E6"/>
    <mergeCell ref="A8:C8"/>
    <mergeCell ref="D8:E8"/>
    <mergeCell ref="A10:C10"/>
    <mergeCell ref="D10:E10"/>
    <mergeCell ref="A12:C12"/>
    <mergeCell ref="D12:E12"/>
    <mergeCell ref="A14:D14"/>
    <mergeCell ref="F14:G14"/>
    <mergeCell ref="H14:J14"/>
    <mergeCell ref="K14:L14"/>
    <mergeCell ref="A16:D16"/>
    <mergeCell ref="F16:G16"/>
    <mergeCell ref="H16:J16"/>
    <mergeCell ref="K16:L16"/>
    <mergeCell ref="A18:D18"/>
    <mergeCell ref="F18:G18"/>
    <mergeCell ref="H18:J18"/>
    <mergeCell ref="K18:L18"/>
    <mergeCell ref="A20:D20"/>
    <mergeCell ref="F20:G20"/>
    <mergeCell ref="H20:J20"/>
    <mergeCell ref="K20:L20"/>
  </mergeCells>
  <printOptions horizontalCentered="1"/>
  <pageMargins left="0.393055555555556" right="0.393055555555556" top="0.393055555555556" bottom="0.393055555555556" header="0.511805555555556" footer="0.511805555555556"/>
  <pageSetup paperSize="9" scale="93" orientation="landscape" errors="blank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zoomScalePageLayoutView="60" topLeftCell="B1" workbookViewId="0">
      <pane topLeftCell="B5" activePane="bottomRight" state="frozen"/>
      <selection activeCell="B24" sqref="B24"/>
    </sheetView>
  </sheetViews>
  <sheetFormatPr defaultColWidth="8" defaultRowHeight="13.8" outlineLevelCol="6"/>
  <cols>
    <col min="1" max="1" width="30.2583333333333" style="1"/>
    <col min="2" max="2" width="28.6833333333333" style="1"/>
    <col min="3" max="7" width="22.9416666666667" style="1"/>
  </cols>
  <sheetData>
    <row r="1" ht="48" customHeight="1" spans="1:7">
      <c r="A1" s="2" t="s">
        <v>200</v>
      </c>
      <c r="B1" s="17"/>
      <c r="C1" s="17"/>
      <c r="D1" s="17"/>
      <c r="E1" s="17"/>
      <c r="F1" s="17"/>
      <c r="G1" s="17"/>
    </row>
    <row r="2" ht="19.5" customHeight="1" spans="1:7">
      <c r="A2" s="19"/>
      <c r="B2" s="116"/>
      <c r="C2" s="116"/>
      <c r="D2" s="116"/>
      <c r="E2" s="116"/>
      <c r="F2" s="116"/>
      <c r="G2" s="117" t="s">
        <v>201</v>
      </c>
    </row>
    <row r="3" ht="19.5" customHeight="1" spans="1:7">
      <c r="A3" s="53" t="s">
        <v>35</v>
      </c>
      <c r="B3" s="91"/>
      <c r="C3" s="91"/>
      <c r="D3" s="91"/>
      <c r="E3" s="91"/>
      <c r="F3" s="91"/>
      <c r="G3" s="118" t="s">
        <v>36</v>
      </c>
    </row>
    <row r="4" ht="37.5" customHeight="1" spans="1:7">
      <c r="A4" s="57" t="s">
        <v>202</v>
      </c>
      <c r="B4" s="57" t="s">
        <v>203</v>
      </c>
      <c r="C4" s="56" t="s">
        <v>63</v>
      </c>
      <c r="D4" s="56" t="s">
        <v>204</v>
      </c>
      <c r="E4" s="56" t="s">
        <v>65</v>
      </c>
      <c r="F4" s="56" t="s">
        <v>42</v>
      </c>
      <c r="G4" s="56" t="s">
        <v>43</v>
      </c>
    </row>
    <row r="5" ht="28.5" customHeight="1" spans="1:7">
      <c r="A5" s="59" t="s">
        <v>205</v>
      </c>
      <c r="B5" s="60" t="s">
        <v>53</v>
      </c>
      <c r="C5" s="60" t="s">
        <v>53</v>
      </c>
      <c r="D5" s="60" t="s">
        <v>53</v>
      </c>
      <c r="E5" s="60" t="s">
        <v>53</v>
      </c>
      <c r="F5" s="60" t="s">
        <v>53</v>
      </c>
      <c r="G5" s="60" t="s">
        <v>53</v>
      </c>
    </row>
    <row r="6" ht="28.5" customHeight="1" spans="1:7">
      <c r="A6" s="59" t="s">
        <v>206</v>
      </c>
      <c r="B6" s="66">
        <f>B7+B9+B10+B11</f>
        <v>363830533.05</v>
      </c>
      <c r="C6" s="66">
        <f>C7+C9+C10+C11</f>
        <v>0</v>
      </c>
      <c r="D6" s="66">
        <f>D7+D9+D10+D11</f>
        <v>0</v>
      </c>
      <c r="E6" s="66">
        <f>E7+E9+E10</f>
        <v>115454703.38</v>
      </c>
      <c r="F6" s="66">
        <f>F7+F9+F10</f>
        <v>195569614.9</v>
      </c>
      <c r="G6" s="66">
        <f>G7+G9+G10</f>
        <v>52806214.77</v>
      </c>
    </row>
    <row r="7" ht="28.5" customHeight="1" spans="1:7">
      <c r="A7" s="59" t="s">
        <v>207</v>
      </c>
      <c r="B7" s="66">
        <f>C7+D7+E7+F7+G7</f>
        <v>363827731.13</v>
      </c>
      <c r="C7" s="83">
        <v>0</v>
      </c>
      <c r="D7" s="83">
        <v>0</v>
      </c>
      <c r="E7" s="83">
        <v>115454703.38</v>
      </c>
      <c r="F7" s="83">
        <v>195566812.98</v>
      </c>
      <c r="G7" s="83">
        <v>52806214.77</v>
      </c>
    </row>
    <row r="8" ht="28.5" customHeight="1" spans="1:7">
      <c r="A8" s="59" t="s">
        <v>208</v>
      </c>
      <c r="B8" s="66">
        <f>C8+D8+E8+F8+G8</f>
        <v>170000000</v>
      </c>
      <c r="C8" s="83">
        <v>0</v>
      </c>
      <c r="D8" s="83">
        <v>0</v>
      </c>
      <c r="E8" s="83">
        <v>0</v>
      </c>
      <c r="F8" s="83">
        <v>140000000</v>
      </c>
      <c r="G8" s="83">
        <v>30000000</v>
      </c>
    </row>
    <row r="9" ht="28.5" customHeight="1" spans="1:7">
      <c r="A9" s="59" t="s">
        <v>209</v>
      </c>
      <c r="B9" s="66">
        <f>C9+D9+E9+F9+G9</f>
        <v>2801.92</v>
      </c>
      <c r="C9" s="83">
        <v>0</v>
      </c>
      <c r="D9" s="83">
        <v>0</v>
      </c>
      <c r="E9" s="83">
        <v>0</v>
      </c>
      <c r="F9" s="83">
        <v>2801.92</v>
      </c>
      <c r="G9" s="83">
        <v>0</v>
      </c>
    </row>
    <row r="10" ht="28.5" customHeight="1" spans="1:7">
      <c r="A10" s="59" t="s">
        <v>210</v>
      </c>
      <c r="B10" s="66">
        <f>C10+D10+E10+F10+G10</f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ht="28.5" customHeight="1" spans="1:7">
      <c r="A11" s="59" t="s">
        <v>211</v>
      </c>
      <c r="B11" s="77">
        <f>C11+D11</f>
        <v>0</v>
      </c>
      <c r="C11" s="84">
        <v>0</v>
      </c>
      <c r="D11" s="84">
        <v>0</v>
      </c>
      <c r="E11" s="78" t="s">
        <v>53</v>
      </c>
      <c r="F11" s="78" t="s">
        <v>53</v>
      </c>
      <c r="G11" s="78" t="s">
        <v>53</v>
      </c>
    </row>
    <row r="12" ht="28.5" customHeight="1" spans="1:7">
      <c r="A12" s="59" t="s">
        <v>212</v>
      </c>
      <c r="B12" s="114">
        <f t="shared" ref="B12:G12" si="0">B13+B14</f>
        <v>10430498.14</v>
      </c>
      <c r="C12" s="114">
        <f t="shared" si="0"/>
        <v>0</v>
      </c>
      <c r="D12" s="114">
        <f t="shared" si="0"/>
        <v>0</v>
      </c>
      <c r="E12" s="114">
        <f t="shared" si="0"/>
        <v>10430498.14</v>
      </c>
      <c r="F12" s="114">
        <f t="shared" si="0"/>
        <v>0</v>
      </c>
      <c r="G12" s="114">
        <f t="shared" si="0"/>
        <v>0</v>
      </c>
    </row>
    <row r="13" ht="28.5" customHeight="1" spans="1:7">
      <c r="A13" s="59" t="s">
        <v>213</v>
      </c>
      <c r="B13" s="66">
        <f>C13+D13+E13+F13+G13</f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</row>
    <row r="14" ht="28.5" customHeight="1" spans="1:7">
      <c r="A14" s="59" t="s">
        <v>214</v>
      </c>
      <c r="B14" s="66">
        <f>C14+D14+E14+F14+G14</f>
        <v>10430498.14</v>
      </c>
      <c r="C14" s="83">
        <v>0</v>
      </c>
      <c r="D14" s="83">
        <v>0</v>
      </c>
      <c r="E14" s="83">
        <v>10430498.14</v>
      </c>
      <c r="F14" s="83">
        <v>0</v>
      </c>
      <c r="G14" s="83">
        <v>0</v>
      </c>
    </row>
    <row r="15" ht="28.5" customHeight="1" spans="1:7">
      <c r="A15" s="59" t="s">
        <v>215</v>
      </c>
      <c r="B15" s="66">
        <f t="shared" ref="B15:G15" si="1">B6-B12</f>
        <v>353400034.91</v>
      </c>
      <c r="C15" s="66">
        <f t="shared" si="1"/>
        <v>0</v>
      </c>
      <c r="D15" s="66">
        <f t="shared" si="1"/>
        <v>0</v>
      </c>
      <c r="E15" s="66">
        <f t="shared" si="1"/>
        <v>105024205.24</v>
      </c>
      <c r="F15" s="66">
        <f t="shared" si="1"/>
        <v>195569614.9</v>
      </c>
      <c r="G15" s="66">
        <f t="shared" si="1"/>
        <v>52806214.77</v>
      </c>
    </row>
    <row r="16" ht="28.5" customHeight="1" spans="1:7">
      <c r="A16" s="59" t="s">
        <v>216</v>
      </c>
      <c r="B16" s="60" t="s">
        <v>53</v>
      </c>
      <c r="C16" s="60" t="s">
        <v>53</v>
      </c>
      <c r="D16" s="60" t="s">
        <v>53</v>
      </c>
      <c r="E16" s="60" t="s">
        <v>53</v>
      </c>
      <c r="F16" s="60" t="s">
        <v>53</v>
      </c>
      <c r="G16" s="60" t="s">
        <v>53</v>
      </c>
    </row>
    <row r="17" ht="28.5" customHeight="1" spans="1:7">
      <c r="A17" s="59" t="s">
        <v>206</v>
      </c>
      <c r="B17" s="66">
        <f>B18+B20+B21+B22</f>
        <v>370043790.72</v>
      </c>
      <c r="C17" s="66">
        <f>C18+C20+C21+C22</f>
        <v>0</v>
      </c>
      <c r="D17" s="66">
        <f>D18+D20+D21+D22</f>
        <v>0</v>
      </c>
      <c r="E17" s="66">
        <f>E18+E20+E21</f>
        <v>155166992.94</v>
      </c>
      <c r="F17" s="66">
        <f>F18+F20+F21</f>
        <v>178225270.1</v>
      </c>
      <c r="G17" s="66">
        <f>G18+G20+G21</f>
        <v>36651527.68</v>
      </c>
    </row>
    <row r="18" ht="28.5" customHeight="1" spans="1:7">
      <c r="A18" s="59" t="s">
        <v>207</v>
      </c>
      <c r="B18" s="66">
        <f>C18+D18+E18+F18+G18</f>
        <v>381320942.03</v>
      </c>
      <c r="C18" s="83">
        <v>0</v>
      </c>
      <c r="D18" s="83">
        <v>0</v>
      </c>
      <c r="E18" s="83">
        <v>155166992.94</v>
      </c>
      <c r="F18" s="83">
        <v>189502421.41</v>
      </c>
      <c r="G18" s="83">
        <v>36651527.68</v>
      </c>
    </row>
    <row r="19" ht="28.5" customHeight="1" spans="1:7">
      <c r="A19" s="59" t="s">
        <v>208</v>
      </c>
      <c r="B19" s="66">
        <f>C19+D19+E19+F19+G19</f>
        <v>140000000</v>
      </c>
      <c r="C19" s="83">
        <v>0</v>
      </c>
      <c r="D19" s="83">
        <v>0</v>
      </c>
      <c r="E19" s="83">
        <v>0</v>
      </c>
      <c r="F19" s="83">
        <v>140000000</v>
      </c>
      <c r="G19" s="83">
        <v>0</v>
      </c>
    </row>
    <row r="20" ht="28.5" customHeight="1" spans="1:7">
      <c r="A20" s="59" t="s">
        <v>209</v>
      </c>
      <c r="B20" s="66">
        <f>C20+D20+E20+F20+G20</f>
        <v>-11277151.31</v>
      </c>
      <c r="C20" s="83">
        <v>0</v>
      </c>
      <c r="D20" s="83">
        <v>0</v>
      </c>
      <c r="E20" s="83">
        <v>0</v>
      </c>
      <c r="F20" s="83">
        <v>-11277151.31</v>
      </c>
      <c r="G20" s="83">
        <v>0</v>
      </c>
    </row>
    <row r="21" ht="28.5" customHeight="1" spans="1:7">
      <c r="A21" s="59" t="s">
        <v>210</v>
      </c>
      <c r="B21" s="66">
        <f>C21+D21+E21+F21+G21</f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</row>
    <row r="22" ht="28.5" customHeight="1" spans="1:7">
      <c r="A22" s="59" t="s">
        <v>211</v>
      </c>
      <c r="B22" s="66">
        <f>C22+D22</f>
        <v>0</v>
      </c>
      <c r="C22" s="84">
        <v>0</v>
      </c>
      <c r="D22" s="84">
        <v>0</v>
      </c>
      <c r="E22" s="78" t="s">
        <v>53</v>
      </c>
      <c r="F22" s="78" t="s">
        <v>53</v>
      </c>
      <c r="G22" s="78" t="s">
        <v>53</v>
      </c>
    </row>
    <row r="23" ht="28.5" customHeight="1" spans="1:7">
      <c r="A23" s="59" t="s">
        <v>212</v>
      </c>
      <c r="B23" s="66">
        <f t="shared" ref="B23:G23" si="2">B24+B25</f>
        <v>17254898.37</v>
      </c>
      <c r="C23" s="114">
        <f t="shared" si="2"/>
        <v>0</v>
      </c>
      <c r="D23" s="114">
        <f t="shared" si="2"/>
        <v>0</v>
      </c>
      <c r="E23" s="114">
        <f t="shared" si="2"/>
        <v>17254468.53</v>
      </c>
      <c r="F23" s="114">
        <f t="shared" si="2"/>
        <v>0</v>
      </c>
      <c r="G23" s="114">
        <f t="shared" si="2"/>
        <v>429.84</v>
      </c>
    </row>
    <row r="24" ht="28.5" customHeight="1" spans="1:7">
      <c r="A24" s="59" t="s">
        <v>213</v>
      </c>
      <c r="B24" s="66">
        <f>C24+D24+E24+F24+G24</f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</row>
    <row r="25" ht="28.5" customHeight="1" spans="1:7">
      <c r="A25" s="59" t="s">
        <v>214</v>
      </c>
      <c r="B25" s="66">
        <f>C25+D25+E25+F25+G25</f>
        <v>17254898.37</v>
      </c>
      <c r="C25" s="83">
        <v>0</v>
      </c>
      <c r="D25" s="83">
        <v>0</v>
      </c>
      <c r="E25" s="83">
        <v>17254468.53</v>
      </c>
      <c r="F25" s="83">
        <v>0</v>
      </c>
      <c r="G25" s="83">
        <v>429.84</v>
      </c>
    </row>
    <row r="26" ht="28.5" customHeight="1" spans="1:7">
      <c r="A26" s="59" t="s">
        <v>215</v>
      </c>
      <c r="B26" s="66">
        <f t="shared" ref="B26:G26" si="3">B17-B23</f>
        <v>352788892.35</v>
      </c>
      <c r="C26" s="66">
        <f t="shared" si="3"/>
        <v>0</v>
      </c>
      <c r="D26" s="66">
        <f t="shared" si="3"/>
        <v>0</v>
      </c>
      <c r="E26" s="66">
        <f t="shared" si="3"/>
        <v>137912524.41</v>
      </c>
      <c r="F26" s="66">
        <f t="shared" si="3"/>
        <v>178225270.1</v>
      </c>
      <c r="G26" s="66">
        <f t="shared" si="3"/>
        <v>36651097.84</v>
      </c>
    </row>
    <row r="27" ht="28.5" customHeight="1" spans="1:7">
      <c r="A27" s="115"/>
      <c r="B27" s="115"/>
      <c r="C27" s="115"/>
      <c r="D27" s="115"/>
      <c r="E27" s="115"/>
      <c r="F27" s="115"/>
      <c r="G27" s="107" t="s">
        <v>217</v>
      </c>
    </row>
  </sheetData>
  <mergeCells count="1">
    <mergeCell ref="A1:G1"/>
  </mergeCells>
  <printOptions horizontalCentered="1"/>
  <pageMargins left="0.393055555555556" right="0.393055555555556" top="0.393055555555556" bottom="0.393055555555556" header="0.511805555555556" footer="0.511805555555556"/>
  <pageSetup paperSize="9" scale="69" orientation="landscape" errors="blank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zoomScale="55" zoomScaleNormal="55" zoomScalePageLayoutView="60" workbookViewId="0">
      <pane topLeftCell="C5" activePane="bottomRight" state="frozen"/>
      <selection activeCell="C13" sqref="C13"/>
    </sheetView>
  </sheetViews>
  <sheetFormatPr defaultColWidth="8" defaultRowHeight="13.8" outlineLevelCol="6"/>
  <cols>
    <col min="1" max="1" width="34.9916666666667" style="1"/>
    <col min="2" max="2" width="23.6666666666667" style="1"/>
    <col min="3" max="7" width="22.9416666666667" style="1"/>
  </cols>
  <sheetData>
    <row r="1" ht="48" customHeight="1" spans="1:7">
      <c r="A1" s="2" t="s">
        <v>218</v>
      </c>
      <c r="B1" s="17"/>
      <c r="C1" s="17"/>
      <c r="D1" s="17"/>
      <c r="E1" s="17"/>
      <c r="F1" s="17"/>
      <c r="G1" s="17"/>
    </row>
    <row r="2" ht="15" customHeight="1" spans="1:7">
      <c r="A2" s="19"/>
      <c r="B2" s="19"/>
      <c r="C2" s="19"/>
      <c r="D2" s="19"/>
      <c r="E2" s="19"/>
      <c r="F2" s="19"/>
      <c r="G2" s="107" t="s">
        <v>219</v>
      </c>
    </row>
    <row r="3" ht="15" customHeight="1" spans="1:7">
      <c r="A3" s="22" t="s">
        <v>35</v>
      </c>
      <c r="B3" s="53"/>
      <c r="C3" s="53"/>
      <c r="D3" s="53"/>
      <c r="E3" s="53"/>
      <c r="F3" s="53"/>
      <c r="G3" s="55" t="s">
        <v>36</v>
      </c>
    </row>
    <row r="4" ht="37.5" customHeight="1" spans="1:7">
      <c r="A4" s="7" t="s">
        <v>202</v>
      </c>
      <c r="B4" s="109" t="s">
        <v>203</v>
      </c>
      <c r="C4" s="56" t="s">
        <v>63</v>
      </c>
      <c r="D4" s="56" t="s">
        <v>64</v>
      </c>
      <c r="E4" s="56" t="s">
        <v>65</v>
      </c>
      <c r="F4" s="56" t="s">
        <v>42</v>
      </c>
      <c r="G4" s="56" t="s">
        <v>43</v>
      </c>
    </row>
    <row r="5" ht="33.75" customHeight="1" spans="1:7">
      <c r="A5" s="9" t="s">
        <v>220</v>
      </c>
      <c r="B5" s="110">
        <f t="shared" ref="B5:B12" si="0">C5+D5+E5+F5+G5</f>
        <v>353400034.91</v>
      </c>
      <c r="C5" s="83">
        <v>0</v>
      </c>
      <c r="D5" s="83">
        <v>0</v>
      </c>
      <c r="E5" s="83">
        <v>105024205.24</v>
      </c>
      <c r="F5" s="83">
        <v>195569614.9</v>
      </c>
      <c r="G5" s="83">
        <v>52806214.77</v>
      </c>
    </row>
    <row r="6" ht="33.75" customHeight="1" spans="1:7">
      <c r="A6" s="9" t="s">
        <v>221</v>
      </c>
      <c r="B6" s="111">
        <f t="shared" si="0"/>
        <v>567978145.27</v>
      </c>
      <c r="C6" s="83">
        <v>0</v>
      </c>
      <c r="D6" s="83">
        <v>0</v>
      </c>
      <c r="E6" s="83">
        <v>513455219</v>
      </c>
      <c r="F6" s="83">
        <v>27085655.2</v>
      </c>
      <c r="G6" s="83">
        <v>27437271.07</v>
      </c>
    </row>
    <row r="7" ht="33.75" customHeight="1" spans="1:7">
      <c r="A7" s="9" t="s">
        <v>222</v>
      </c>
      <c r="B7" s="112">
        <f t="shared" si="0"/>
        <v>308725317.2</v>
      </c>
      <c r="C7" s="83">
        <v>0</v>
      </c>
      <c r="D7" s="83">
        <v>0</v>
      </c>
      <c r="E7" s="83">
        <v>263825928.75</v>
      </c>
      <c r="F7" s="83">
        <v>21196103.98</v>
      </c>
      <c r="G7" s="83">
        <v>23703284.47</v>
      </c>
    </row>
    <row r="8" ht="33.75" customHeight="1" spans="1:7">
      <c r="A8" s="9" t="s">
        <v>223</v>
      </c>
      <c r="B8" s="112">
        <f t="shared" si="0"/>
        <v>297747493.8</v>
      </c>
      <c r="C8" s="83">
        <v>0</v>
      </c>
      <c r="D8" s="83">
        <v>0</v>
      </c>
      <c r="E8" s="83">
        <v>263825928.75</v>
      </c>
      <c r="F8" s="83">
        <v>10218280.58</v>
      </c>
      <c r="G8" s="83">
        <v>23703284.47</v>
      </c>
    </row>
    <row r="9" ht="33.75" customHeight="1" spans="1:7">
      <c r="A9" s="9" t="s">
        <v>224</v>
      </c>
      <c r="B9" s="112">
        <f t="shared" si="0"/>
        <v>10977823.4</v>
      </c>
      <c r="C9" s="83">
        <v>0</v>
      </c>
      <c r="D9" s="83">
        <v>0</v>
      </c>
      <c r="E9" s="83">
        <v>0</v>
      </c>
      <c r="F9" s="83">
        <v>10977823.4</v>
      </c>
      <c r="G9" s="83">
        <v>0</v>
      </c>
    </row>
    <row r="10" ht="33.75" customHeight="1" spans="1:7">
      <c r="A10" s="9" t="s">
        <v>225</v>
      </c>
      <c r="B10" s="112">
        <f t="shared" si="0"/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ht="33.75" customHeight="1" spans="1:7">
      <c r="A11" s="9" t="s">
        <v>226</v>
      </c>
      <c r="B11" s="112">
        <f t="shared" si="0"/>
        <v>235076900</v>
      </c>
      <c r="C11" s="83">
        <v>0</v>
      </c>
      <c r="D11" s="83">
        <v>0</v>
      </c>
      <c r="E11" s="83">
        <v>233956900</v>
      </c>
      <c r="F11" s="83">
        <v>1120000</v>
      </c>
      <c r="G11" s="83">
        <v>0</v>
      </c>
    </row>
    <row r="12" ht="33.75" customHeight="1" spans="1:7">
      <c r="A12" s="9" t="s">
        <v>227</v>
      </c>
      <c r="B12" s="113">
        <f t="shared" si="0"/>
        <v>5877888.91</v>
      </c>
      <c r="C12" s="83">
        <v>0</v>
      </c>
      <c r="D12" s="83">
        <v>0</v>
      </c>
      <c r="E12" s="83">
        <v>1250843.7</v>
      </c>
      <c r="F12" s="83">
        <v>3739177.81</v>
      </c>
      <c r="G12" s="83">
        <v>887867.4</v>
      </c>
    </row>
    <row r="13" ht="33.75" customHeight="1" spans="1:7">
      <c r="A13" s="9" t="s">
        <v>228</v>
      </c>
      <c r="B13" s="111">
        <f>C13+D13</f>
        <v>0</v>
      </c>
      <c r="C13" s="83">
        <v>0</v>
      </c>
      <c r="D13" s="83">
        <v>0</v>
      </c>
      <c r="E13" s="60" t="s">
        <v>53</v>
      </c>
      <c r="F13" s="60" t="s">
        <v>53</v>
      </c>
      <c r="G13" s="60" t="s">
        <v>53</v>
      </c>
    </row>
    <row r="14" ht="33.75" customHeight="1" spans="1:7">
      <c r="A14" s="9" t="s">
        <v>229</v>
      </c>
      <c r="B14" s="112">
        <f>C14+D14+E14+F14+G14</f>
        <v>568589287.83</v>
      </c>
      <c r="C14" s="83">
        <v>0</v>
      </c>
      <c r="D14" s="83">
        <v>0</v>
      </c>
      <c r="E14" s="83">
        <v>480566899.83</v>
      </c>
      <c r="F14" s="83">
        <v>44430000</v>
      </c>
      <c r="G14" s="83">
        <v>43592388</v>
      </c>
    </row>
    <row r="15" ht="33.75" customHeight="1" spans="1:7">
      <c r="A15" s="9" t="s">
        <v>230</v>
      </c>
      <c r="B15" s="112">
        <f>C15+D15+E15+F15+G15</f>
        <v>568589287.83</v>
      </c>
      <c r="C15" s="84">
        <v>0</v>
      </c>
      <c r="D15" s="84">
        <v>0</v>
      </c>
      <c r="E15" s="84">
        <v>480566899.83</v>
      </c>
      <c r="F15" s="84">
        <v>44430000</v>
      </c>
      <c r="G15" s="84">
        <v>43592388</v>
      </c>
    </row>
    <row r="16" ht="33.75" customHeight="1" spans="1:7">
      <c r="A16" s="9" t="s">
        <v>231</v>
      </c>
      <c r="B16" s="113">
        <f t="shared" ref="B16:G16" si="1">B6-B14</f>
        <v>-611142.559999824</v>
      </c>
      <c r="C16" s="114">
        <f t="shared" si="1"/>
        <v>0</v>
      </c>
      <c r="D16" s="114">
        <f t="shared" si="1"/>
        <v>0</v>
      </c>
      <c r="E16" s="114">
        <f t="shared" si="1"/>
        <v>32888319.17</v>
      </c>
      <c r="F16" s="114">
        <f t="shared" si="1"/>
        <v>-17344344.8</v>
      </c>
      <c r="G16" s="114">
        <f t="shared" si="1"/>
        <v>-16155116.93</v>
      </c>
    </row>
    <row r="17" ht="33.75" customHeight="1" spans="1:7">
      <c r="A17" s="9" t="s">
        <v>232</v>
      </c>
      <c r="B17" s="110">
        <f t="shared" ref="B17:G17" si="2">B5+B16</f>
        <v>352788892.35</v>
      </c>
      <c r="C17" s="66">
        <f t="shared" si="2"/>
        <v>0</v>
      </c>
      <c r="D17" s="66">
        <f t="shared" si="2"/>
        <v>0</v>
      </c>
      <c r="E17" s="66">
        <f t="shared" si="2"/>
        <v>137912524.41</v>
      </c>
      <c r="F17" s="66">
        <f t="shared" si="2"/>
        <v>178225270.1</v>
      </c>
      <c r="G17" s="66">
        <f t="shared" si="2"/>
        <v>36651097.84</v>
      </c>
    </row>
    <row r="18" ht="33.75" customHeight="1" spans="1:7">
      <c r="A18" s="98"/>
      <c r="B18" s="115"/>
      <c r="C18" s="115"/>
      <c r="D18" s="115"/>
      <c r="E18" s="115"/>
      <c r="F18" s="115"/>
      <c r="G18" s="107" t="s">
        <v>233</v>
      </c>
    </row>
  </sheetData>
  <mergeCells count="1">
    <mergeCell ref="A1:G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zoomScale="55" zoomScaleNormal="55" zoomScalePageLayoutView="60" workbookViewId="0">
      <pane topLeftCell="C5" activePane="bottomRight" state="frozen"/>
      <selection activeCell="C20" sqref="C20"/>
    </sheetView>
  </sheetViews>
  <sheetFormatPr defaultColWidth="8" defaultRowHeight="13.8" outlineLevelCol="6"/>
  <cols>
    <col min="1" max="1" width="21.9416666666667" style="1"/>
    <col min="2" max="7" width="22.9416666666667" style="1"/>
  </cols>
  <sheetData>
    <row r="1" ht="48" customHeight="1" spans="1:7">
      <c r="A1" s="2" t="s">
        <v>234</v>
      </c>
      <c r="B1" s="17"/>
      <c r="C1" s="17"/>
      <c r="D1" s="17"/>
      <c r="E1" s="17"/>
      <c r="F1" s="17"/>
      <c r="G1" s="17"/>
    </row>
    <row r="2" ht="19.5" customHeight="1" spans="1:7">
      <c r="A2" s="19"/>
      <c r="B2" s="19"/>
      <c r="C2" s="19"/>
      <c r="D2" s="19"/>
      <c r="E2" s="19"/>
      <c r="F2" s="19"/>
      <c r="G2" s="107" t="s">
        <v>235</v>
      </c>
    </row>
    <row r="3" ht="19.5" customHeight="1" spans="1:7">
      <c r="A3" s="53" t="s">
        <v>35</v>
      </c>
      <c r="B3" s="53"/>
      <c r="C3" s="53"/>
      <c r="D3" s="53"/>
      <c r="E3" s="53"/>
      <c r="F3" s="53"/>
      <c r="G3" s="55" t="s">
        <v>36</v>
      </c>
    </row>
    <row r="4" ht="37.5" customHeight="1" spans="1:7">
      <c r="A4" s="57" t="s">
        <v>236</v>
      </c>
      <c r="B4" s="57" t="s">
        <v>62</v>
      </c>
      <c r="C4" s="56" t="s">
        <v>63</v>
      </c>
      <c r="D4" s="56" t="s">
        <v>64</v>
      </c>
      <c r="E4" s="56" t="s">
        <v>65</v>
      </c>
      <c r="F4" s="56" t="s">
        <v>42</v>
      </c>
      <c r="G4" s="56" t="s">
        <v>43</v>
      </c>
    </row>
    <row r="5" ht="28.5" customHeight="1" spans="1:7">
      <c r="A5" s="108" t="s">
        <v>237</v>
      </c>
      <c r="B5" s="66">
        <f t="shared" ref="B5:G5" si="0">B6+B7+B8</f>
        <v>0</v>
      </c>
      <c r="C5" s="66">
        <f t="shared" si="0"/>
        <v>0</v>
      </c>
      <c r="D5" s="66">
        <f t="shared" si="0"/>
        <v>0</v>
      </c>
      <c r="E5" s="66">
        <f t="shared" si="0"/>
        <v>0</v>
      </c>
      <c r="F5" s="66">
        <f t="shared" si="0"/>
        <v>0</v>
      </c>
      <c r="G5" s="66">
        <f t="shared" si="0"/>
        <v>0</v>
      </c>
    </row>
    <row r="6" ht="28.5" customHeight="1" spans="1:7">
      <c r="A6" s="59" t="s">
        <v>238</v>
      </c>
      <c r="B6" s="66">
        <f>C6+D6+E6+F6+G6</f>
        <v>0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</row>
    <row r="7" ht="28.5" customHeight="1" spans="1:7">
      <c r="A7" s="59" t="s">
        <v>239</v>
      </c>
      <c r="B7" s="66">
        <f>C7+D7+E7+F7+G7</f>
        <v>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</row>
    <row r="8" ht="28.5" customHeight="1" spans="1:7">
      <c r="A8" s="59" t="s">
        <v>240</v>
      </c>
      <c r="B8" s="66">
        <f>C8+D8+E8+F8+G8</f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</row>
    <row r="9" ht="28.5" customHeight="1" spans="1:7">
      <c r="A9" s="59" t="s">
        <v>241</v>
      </c>
      <c r="B9" s="66">
        <f t="shared" ref="B9:G9" si="1">B10+B11+B12+B13</f>
        <v>217734400</v>
      </c>
      <c r="C9" s="66">
        <f t="shared" si="1"/>
        <v>0</v>
      </c>
      <c r="D9" s="66">
        <f t="shared" si="1"/>
        <v>3597500</v>
      </c>
      <c r="E9" s="66">
        <f t="shared" si="1"/>
        <v>214136900</v>
      </c>
      <c r="F9" s="66">
        <f t="shared" si="1"/>
        <v>0</v>
      </c>
      <c r="G9" s="66">
        <f t="shared" si="1"/>
        <v>0</v>
      </c>
    </row>
    <row r="10" ht="28.5" customHeight="1" spans="1:7">
      <c r="A10" s="59" t="s">
        <v>242</v>
      </c>
      <c r="B10" s="66">
        <f>C10+D10+E10+F10+G10</f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ht="28.5" customHeight="1" spans="1:7">
      <c r="A11" s="59" t="s">
        <v>243</v>
      </c>
      <c r="B11" s="66">
        <f>C11+D11+E11+F11+G11</f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</row>
    <row r="12" ht="28.5" customHeight="1" spans="1:7">
      <c r="A12" s="59" t="s">
        <v>244</v>
      </c>
      <c r="B12" s="66">
        <f>C12+D12+E12+F12+G12</f>
        <v>217734400</v>
      </c>
      <c r="C12" s="83">
        <v>0</v>
      </c>
      <c r="D12" s="83">
        <v>3597500</v>
      </c>
      <c r="E12" s="83">
        <v>214136900</v>
      </c>
      <c r="F12" s="83">
        <v>0</v>
      </c>
      <c r="G12" s="83">
        <v>0</v>
      </c>
    </row>
    <row r="13" ht="28.5" customHeight="1" spans="1:7">
      <c r="A13" s="59" t="s">
        <v>245</v>
      </c>
      <c r="B13" s="66">
        <f>C13+D13+E13+F13+G13</f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</row>
    <row r="14" ht="28.5" customHeight="1" spans="1:7">
      <c r="A14" s="59" t="s">
        <v>246</v>
      </c>
      <c r="B14" s="66">
        <f t="shared" ref="B14:G14" si="2">B15+B16+B17</f>
        <v>235076900</v>
      </c>
      <c r="C14" s="66">
        <f t="shared" si="2"/>
        <v>0</v>
      </c>
      <c r="D14" s="66">
        <f t="shared" si="2"/>
        <v>0</v>
      </c>
      <c r="E14" s="66">
        <f t="shared" si="2"/>
        <v>233956900</v>
      </c>
      <c r="F14" s="66">
        <f t="shared" si="2"/>
        <v>1120000</v>
      </c>
      <c r="G14" s="66">
        <f t="shared" si="2"/>
        <v>0</v>
      </c>
    </row>
    <row r="15" ht="28.5" customHeight="1" spans="1:7">
      <c r="A15" s="59" t="s">
        <v>238</v>
      </c>
      <c r="B15" s="66">
        <f>C15+D15+E15+F15+G15</f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</row>
    <row r="16" ht="28.5" customHeight="1" spans="1:7">
      <c r="A16" s="59" t="s">
        <v>239</v>
      </c>
      <c r="B16" s="66">
        <f>C16+D16+E16+F16+G16</f>
        <v>235076900</v>
      </c>
      <c r="C16" s="83">
        <v>0</v>
      </c>
      <c r="D16" s="83">
        <v>0</v>
      </c>
      <c r="E16" s="83">
        <v>233956900</v>
      </c>
      <c r="F16" s="83">
        <v>1120000</v>
      </c>
      <c r="G16" s="83">
        <v>0</v>
      </c>
    </row>
    <row r="17" ht="28.5" customHeight="1" spans="1:7">
      <c r="A17" s="59" t="s">
        <v>240</v>
      </c>
      <c r="B17" s="66">
        <f>C17+D17+E17+F17+G17</f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</row>
    <row r="18" ht="28.5" customHeight="1" spans="1:7">
      <c r="A18" s="59" t="s">
        <v>247</v>
      </c>
      <c r="B18" s="66">
        <f t="shared" ref="B18:G18" si="3">B19+B20+B21</f>
        <v>0</v>
      </c>
      <c r="C18" s="66">
        <f t="shared" si="3"/>
        <v>0</v>
      </c>
      <c r="D18" s="66">
        <f t="shared" si="3"/>
        <v>0</v>
      </c>
      <c r="E18" s="66">
        <f t="shared" si="3"/>
        <v>0</v>
      </c>
      <c r="F18" s="66">
        <f t="shared" si="3"/>
        <v>0</v>
      </c>
      <c r="G18" s="66">
        <f t="shared" si="3"/>
        <v>0</v>
      </c>
    </row>
    <row r="19" ht="28.5" customHeight="1" spans="1:7">
      <c r="A19" s="59" t="s">
        <v>238</v>
      </c>
      <c r="B19" s="66">
        <f>C19+D19+E19+F19+G19</f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</row>
    <row r="20" ht="28.5" customHeight="1" spans="1:7">
      <c r="A20" s="59" t="s">
        <v>239</v>
      </c>
      <c r="B20" s="66">
        <f>C20+D20+E20+F20+G20</f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</row>
    <row r="21" ht="28.5" customHeight="1" spans="1:7">
      <c r="A21" s="59" t="s">
        <v>240</v>
      </c>
      <c r="B21" s="66">
        <f>C21+D21+E21+F21+G21</f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</row>
    <row r="22" ht="28.5" customHeight="1" spans="1:7">
      <c r="A22" s="19"/>
      <c r="B22" s="19"/>
      <c r="C22" s="19"/>
      <c r="D22" s="19"/>
      <c r="E22" s="19"/>
      <c r="F22" s="19"/>
      <c r="G22" s="107" t="s">
        <v>248</v>
      </c>
    </row>
  </sheetData>
  <mergeCells count="1">
    <mergeCell ref="A1:G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zoomScale="55" zoomScaleNormal="55" zoomScalePageLayoutView="60" workbookViewId="0">
      <pane topLeftCell="A13" activePane="bottomRight" state="frozen"/>
      <selection activeCell="C5" sqref="C5"/>
    </sheetView>
  </sheetViews>
  <sheetFormatPr defaultColWidth="8" defaultRowHeight="13.8"/>
  <cols>
    <col min="1" max="1" width="49.6166666666667" style="1"/>
    <col min="2" max="2" width="7.6" style="1"/>
    <col min="3" max="3" width="23.375" style="1"/>
    <col min="4" max="4" width="53.0666666666667" style="1"/>
    <col min="5" max="5" width="9.175" style="1"/>
    <col min="6" max="6" width="25.3833333333333" style="1"/>
    <col min="7" max="7" width="49.05" style="1"/>
    <col min="8" max="8" width="7.6" style="1"/>
    <col min="9" max="9" width="27.25" style="1"/>
  </cols>
  <sheetData>
    <row r="1" ht="60" customHeight="1" spans="1:9">
      <c r="A1" s="85" t="s">
        <v>249</v>
      </c>
      <c r="B1" s="17"/>
      <c r="C1" s="86"/>
      <c r="D1" s="45"/>
      <c r="E1" s="45"/>
      <c r="F1" s="45"/>
      <c r="G1" s="86"/>
      <c r="H1" s="17"/>
      <c r="I1" s="86"/>
    </row>
    <row r="2" ht="24" customHeight="1" spans="1:9">
      <c r="A2" s="53" t="s">
        <v>35</v>
      </c>
      <c r="B2" s="54"/>
      <c r="C2" s="87"/>
      <c r="D2" s="88"/>
      <c r="E2" s="88"/>
      <c r="F2" s="89"/>
      <c r="G2" s="90"/>
      <c r="H2" s="91"/>
      <c r="I2" s="100" t="s">
        <v>250</v>
      </c>
    </row>
    <row r="3" ht="30" customHeight="1" spans="1:9">
      <c r="A3" s="56" t="s">
        <v>37</v>
      </c>
      <c r="B3" s="57" t="s">
        <v>251</v>
      </c>
      <c r="C3" s="92" t="s">
        <v>252</v>
      </c>
      <c r="D3" s="56" t="s">
        <v>37</v>
      </c>
      <c r="E3" s="56" t="s">
        <v>251</v>
      </c>
      <c r="F3" s="93" t="s">
        <v>252</v>
      </c>
      <c r="G3" s="94" t="s">
        <v>37</v>
      </c>
      <c r="H3" s="95" t="s">
        <v>251</v>
      </c>
      <c r="I3" s="92" t="s">
        <v>252</v>
      </c>
    </row>
    <row r="4" ht="30" customHeight="1" spans="1:9">
      <c r="A4" s="59" t="s">
        <v>253</v>
      </c>
      <c r="B4" s="60" t="s">
        <v>53</v>
      </c>
      <c r="C4" s="60" t="s">
        <v>53</v>
      </c>
      <c r="D4" s="59" t="s">
        <v>254</v>
      </c>
      <c r="E4" s="60" t="s">
        <v>53</v>
      </c>
      <c r="F4" s="60" t="s">
        <v>53</v>
      </c>
      <c r="G4" s="59" t="s">
        <v>255</v>
      </c>
      <c r="H4" s="60" t="s">
        <v>53</v>
      </c>
      <c r="I4" s="101" t="s">
        <v>53</v>
      </c>
    </row>
    <row r="5" ht="30" customHeight="1" spans="1:9">
      <c r="A5" s="59" t="s">
        <v>256</v>
      </c>
      <c r="B5" s="60" t="s">
        <v>257</v>
      </c>
      <c r="C5" s="96">
        <f>C6+C8</f>
        <v>0</v>
      </c>
      <c r="D5" s="59" t="s">
        <v>258</v>
      </c>
      <c r="E5" s="60" t="s">
        <v>257</v>
      </c>
      <c r="F5" s="68">
        <v>0</v>
      </c>
      <c r="G5" s="59" t="s">
        <v>256</v>
      </c>
      <c r="H5" s="97" t="s">
        <v>257</v>
      </c>
      <c r="I5" s="102">
        <f>I6+I7</f>
        <v>24029</v>
      </c>
    </row>
    <row r="6" ht="30" customHeight="1" spans="1:9">
      <c r="A6" s="59" t="s">
        <v>259</v>
      </c>
      <c r="B6" s="60" t="s">
        <v>257</v>
      </c>
      <c r="C6" s="68">
        <v>0</v>
      </c>
      <c r="D6" s="59" t="s">
        <v>260</v>
      </c>
      <c r="E6" s="60" t="s">
        <v>261</v>
      </c>
      <c r="F6" s="83">
        <v>0</v>
      </c>
      <c r="G6" s="59" t="s">
        <v>259</v>
      </c>
      <c r="H6" s="97" t="s">
        <v>257</v>
      </c>
      <c r="I6" s="61">
        <v>15997</v>
      </c>
    </row>
    <row r="7" ht="30" customHeight="1" spans="1:9">
      <c r="A7" s="59" t="s">
        <v>262</v>
      </c>
      <c r="B7" s="60" t="s">
        <v>257</v>
      </c>
      <c r="C7" s="68">
        <v>0</v>
      </c>
      <c r="D7" s="59" t="s">
        <v>263</v>
      </c>
      <c r="E7" s="60" t="s">
        <v>261</v>
      </c>
      <c r="F7" s="66">
        <f>F8+F9</f>
        <v>0</v>
      </c>
      <c r="G7" s="59" t="s">
        <v>264</v>
      </c>
      <c r="H7" s="97" t="s">
        <v>257</v>
      </c>
      <c r="I7" s="61">
        <v>8032</v>
      </c>
    </row>
    <row r="8" ht="30" customHeight="1" spans="1:9">
      <c r="A8" s="59" t="s">
        <v>265</v>
      </c>
      <c r="B8" s="60" t="s">
        <v>257</v>
      </c>
      <c r="C8" s="96">
        <f>C9+C10</f>
        <v>0</v>
      </c>
      <c r="D8" s="59" t="s">
        <v>266</v>
      </c>
      <c r="E8" s="60" t="s">
        <v>261</v>
      </c>
      <c r="F8" s="83">
        <v>0</v>
      </c>
      <c r="G8" s="59" t="s">
        <v>267</v>
      </c>
      <c r="H8" s="97" t="s">
        <v>257</v>
      </c>
      <c r="I8" s="61">
        <v>352</v>
      </c>
    </row>
    <row r="9" ht="30" customHeight="1" spans="1:9">
      <c r="A9" s="59" t="s">
        <v>268</v>
      </c>
      <c r="B9" s="60" t="s">
        <v>257</v>
      </c>
      <c r="C9" s="68">
        <v>0</v>
      </c>
      <c r="D9" s="59" t="s">
        <v>269</v>
      </c>
      <c r="E9" s="60" t="s">
        <v>261</v>
      </c>
      <c r="F9" s="83">
        <v>0</v>
      </c>
      <c r="G9" s="59" t="s">
        <v>270</v>
      </c>
      <c r="H9" s="97" t="s">
        <v>257</v>
      </c>
      <c r="I9" s="61">
        <v>14567</v>
      </c>
    </row>
    <row r="10" ht="30" customHeight="1" spans="1:9">
      <c r="A10" s="59" t="s">
        <v>271</v>
      </c>
      <c r="B10" s="60" t="s">
        <v>257</v>
      </c>
      <c r="C10" s="68">
        <v>0</v>
      </c>
      <c r="D10" s="59" t="s">
        <v>272</v>
      </c>
      <c r="E10" s="60" t="s">
        <v>53</v>
      </c>
      <c r="F10" s="60" t="s">
        <v>53</v>
      </c>
      <c r="G10" s="59" t="s">
        <v>273</v>
      </c>
      <c r="H10" s="60" t="s">
        <v>53</v>
      </c>
      <c r="I10" s="101" t="s">
        <v>53</v>
      </c>
    </row>
    <row r="11" ht="30" customHeight="1" spans="1:9">
      <c r="A11" s="59" t="s">
        <v>274</v>
      </c>
      <c r="B11" s="60" t="s">
        <v>257</v>
      </c>
      <c r="C11" s="68">
        <v>0</v>
      </c>
      <c r="D11" s="59" t="s">
        <v>275</v>
      </c>
      <c r="E11" s="60" t="s">
        <v>261</v>
      </c>
      <c r="F11" s="66">
        <v>0</v>
      </c>
      <c r="G11" s="59" t="s">
        <v>276</v>
      </c>
      <c r="H11" s="97" t="s">
        <v>261</v>
      </c>
      <c r="I11" s="103">
        <v>1099274703.13</v>
      </c>
    </row>
    <row r="12" ht="30" customHeight="1" spans="1:9">
      <c r="A12" s="67" t="s">
        <v>277</v>
      </c>
      <c r="B12" s="78" t="s">
        <v>257</v>
      </c>
      <c r="C12" s="68">
        <v>0</v>
      </c>
      <c r="D12" s="59" t="s">
        <v>278</v>
      </c>
      <c r="E12" s="60" t="s">
        <v>261</v>
      </c>
      <c r="F12" s="66">
        <v>0</v>
      </c>
      <c r="G12" s="59" t="s">
        <v>279</v>
      </c>
      <c r="H12" s="97" t="s">
        <v>261</v>
      </c>
      <c r="I12" s="103">
        <v>1099274703.13</v>
      </c>
    </row>
    <row r="13" ht="30" customHeight="1" spans="1:9">
      <c r="A13" s="71" t="s">
        <v>270</v>
      </c>
      <c r="B13" s="73" t="s">
        <v>257</v>
      </c>
      <c r="C13" s="68">
        <v>0</v>
      </c>
      <c r="D13" s="59" t="s">
        <v>280</v>
      </c>
      <c r="E13" s="60" t="s">
        <v>261</v>
      </c>
      <c r="F13" s="66">
        <v>0</v>
      </c>
      <c r="G13" s="59" t="s">
        <v>281</v>
      </c>
      <c r="H13" s="60" t="s">
        <v>53</v>
      </c>
      <c r="I13" s="101" t="s">
        <v>53</v>
      </c>
    </row>
    <row r="14" ht="30" customHeight="1" spans="1:9">
      <c r="A14" s="59" t="s">
        <v>282</v>
      </c>
      <c r="B14" s="72" t="s">
        <v>257</v>
      </c>
      <c r="C14" s="68">
        <v>0</v>
      </c>
      <c r="D14" s="59" t="s">
        <v>283</v>
      </c>
      <c r="E14" s="60" t="s">
        <v>261</v>
      </c>
      <c r="F14" s="66">
        <v>0</v>
      </c>
      <c r="G14" s="59" t="s">
        <v>284</v>
      </c>
      <c r="H14" s="97" t="s">
        <v>261</v>
      </c>
      <c r="I14" s="103">
        <v>263825928.75</v>
      </c>
    </row>
    <row r="15" ht="30" customHeight="1" spans="1:9">
      <c r="A15" s="59" t="s">
        <v>273</v>
      </c>
      <c r="B15" s="60" t="s">
        <v>53</v>
      </c>
      <c r="C15" s="60" t="s">
        <v>53</v>
      </c>
      <c r="D15" s="59" t="s">
        <v>285</v>
      </c>
      <c r="E15" s="60" t="s">
        <v>261</v>
      </c>
      <c r="F15" s="66">
        <v>0</v>
      </c>
      <c r="G15" s="59" t="s">
        <v>286</v>
      </c>
      <c r="H15" s="97" t="s">
        <v>53</v>
      </c>
      <c r="I15" s="101" t="s">
        <v>53</v>
      </c>
    </row>
    <row r="16" ht="30" customHeight="1" spans="1:9">
      <c r="A16" s="59" t="s">
        <v>276</v>
      </c>
      <c r="B16" s="60" t="s">
        <v>261</v>
      </c>
      <c r="C16" s="83">
        <v>0</v>
      </c>
      <c r="D16" s="59" t="s">
        <v>287</v>
      </c>
      <c r="E16" s="60" t="s">
        <v>53</v>
      </c>
      <c r="F16" s="60" t="s">
        <v>53</v>
      </c>
      <c r="G16" s="59" t="s">
        <v>288</v>
      </c>
      <c r="H16" s="97" t="s">
        <v>261</v>
      </c>
      <c r="I16" s="103">
        <v>0</v>
      </c>
    </row>
    <row r="17" ht="30" customHeight="1" spans="1:9">
      <c r="A17" s="59" t="s">
        <v>279</v>
      </c>
      <c r="B17" s="60" t="s">
        <v>261</v>
      </c>
      <c r="C17" s="83">
        <v>0</v>
      </c>
      <c r="D17" s="59" t="s">
        <v>289</v>
      </c>
      <c r="E17" s="60" t="s">
        <v>257</v>
      </c>
      <c r="F17" s="68">
        <v>0</v>
      </c>
      <c r="G17" s="59" t="s">
        <v>290</v>
      </c>
      <c r="H17" s="97" t="s">
        <v>261</v>
      </c>
      <c r="I17" s="103">
        <v>0</v>
      </c>
    </row>
    <row r="18" ht="30" customHeight="1" spans="1:9">
      <c r="A18" s="59" t="s">
        <v>291</v>
      </c>
      <c r="B18" s="60" t="s">
        <v>261</v>
      </c>
      <c r="C18" s="83">
        <v>0</v>
      </c>
      <c r="D18" s="59" t="s">
        <v>292</v>
      </c>
      <c r="E18" s="60" t="s">
        <v>257</v>
      </c>
      <c r="F18" s="68">
        <v>0</v>
      </c>
      <c r="G18" s="59" t="s">
        <v>293</v>
      </c>
      <c r="H18" s="97" t="s">
        <v>261</v>
      </c>
      <c r="I18" s="103">
        <v>0</v>
      </c>
    </row>
    <row r="19" ht="30" customHeight="1" spans="1:9">
      <c r="A19" s="59" t="s">
        <v>281</v>
      </c>
      <c r="B19" s="60" t="s">
        <v>53</v>
      </c>
      <c r="C19" s="60" t="s">
        <v>53</v>
      </c>
      <c r="D19" s="59" t="s">
        <v>294</v>
      </c>
      <c r="E19" s="60" t="s">
        <v>257</v>
      </c>
      <c r="F19" s="68">
        <v>0</v>
      </c>
      <c r="G19" s="59" t="s">
        <v>295</v>
      </c>
      <c r="H19" s="97" t="s">
        <v>261</v>
      </c>
      <c r="I19" s="104">
        <f>I16+I18-I17</f>
        <v>0</v>
      </c>
    </row>
    <row r="20" ht="30" customHeight="1" spans="1:9">
      <c r="A20" s="59" t="s">
        <v>284</v>
      </c>
      <c r="B20" s="60" t="s">
        <v>261</v>
      </c>
      <c r="C20" s="83">
        <v>0</v>
      </c>
      <c r="D20" s="59" t="s">
        <v>296</v>
      </c>
      <c r="E20" s="60" t="s">
        <v>257</v>
      </c>
      <c r="F20" s="68">
        <v>0</v>
      </c>
      <c r="G20" s="59" t="s">
        <v>297</v>
      </c>
      <c r="H20" s="60" t="s">
        <v>261</v>
      </c>
      <c r="I20" s="103">
        <v>0</v>
      </c>
    </row>
    <row r="21" ht="30" customHeight="1" spans="1:9">
      <c r="A21" s="59" t="s">
        <v>286</v>
      </c>
      <c r="B21" s="60" t="s">
        <v>53</v>
      </c>
      <c r="C21" s="60" t="s">
        <v>53</v>
      </c>
      <c r="D21" s="59" t="s">
        <v>298</v>
      </c>
      <c r="E21" s="60" t="s">
        <v>257</v>
      </c>
      <c r="F21" s="68">
        <v>0</v>
      </c>
      <c r="G21" s="59" t="s">
        <v>299</v>
      </c>
      <c r="H21" s="97" t="s">
        <v>261</v>
      </c>
      <c r="I21" s="103">
        <v>0</v>
      </c>
    </row>
    <row r="22" ht="30" customHeight="1" spans="1:9">
      <c r="A22" s="59" t="s">
        <v>300</v>
      </c>
      <c r="B22" s="60" t="s">
        <v>261</v>
      </c>
      <c r="C22" s="83">
        <v>0</v>
      </c>
      <c r="D22" s="59" t="s">
        <v>301</v>
      </c>
      <c r="E22" s="60" t="s">
        <v>53</v>
      </c>
      <c r="F22" s="60" t="s">
        <v>53</v>
      </c>
      <c r="G22" s="59" t="s">
        <v>254</v>
      </c>
      <c r="H22" s="97" t="s">
        <v>53</v>
      </c>
      <c r="I22" s="101" t="s">
        <v>53</v>
      </c>
    </row>
    <row r="23" ht="30" customHeight="1" spans="1:9">
      <c r="A23" s="59" t="s">
        <v>302</v>
      </c>
      <c r="B23" s="60" t="s">
        <v>261</v>
      </c>
      <c r="C23" s="83">
        <v>0</v>
      </c>
      <c r="D23" s="59" t="s">
        <v>258</v>
      </c>
      <c r="E23" s="60" t="s">
        <v>257</v>
      </c>
      <c r="F23" s="83">
        <v>0</v>
      </c>
      <c r="G23" s="59" t="s">
        <v>258</v>
      </c>
      <c r="H23" s="97" t="s">
        <v>257</v>
      </c>
      <c r="I23" s="61">
        <v>19724</v>
      </c>
    </row>
    <row r="24" ht="30" customHeight="1" spans="1:9">
      <c r="A24" s="59" t="s">
        <v>303</v>
      </c>
      <c r="B24" s="60" t="s">
        <v>261</v>
      </c>
      <c r="C24" s="83">
        <v>0</v>
      </c>
      <c r="D24" s="59" t="s">
        <v>260</v>
      </c>
      <c r="E24" s="60" t="s">
        <v>261</v>
      </c>
      <c r="F24" s="83">
        <v>0</v>
      </c>
      <c r="G24" s="59" t="s">
        <v>260</v>
      </c>
      <c r="H24" s="97" t="s">
        <v>261</v>
      </c>
      <c r="I24" s="103">
        <v>56408234.8</v>
      </c>
    </row>
    <row r="25" ht="30" customHeight="1" spans="1:9">
      <c r="A25" s="59" t="s">
        <v>304</v>
      </c>
      <c r="B25" s="60" t="s">
        <v>261</v>
      </c>
      <c r="C25" s="66">
        <f>C22+C24-C23</f>
        <v>0</v>
      </c>
      <c r="D25" s="59" t="s">
        <v>305</v>
      </c>
      <c r="E25" s="60" t="s">
        <v>261</v>
      </c>
      <c r="F25" s="66">
        <f>F26+F27</f>
        <v>0</v>
      </c>
      <c r="G25" s="59" t="s">
        <v>263</v>
      </c>
      <c r="H25" s="97" t="s">
        <v>261</v>
      </c>
      <c r="I25" s="104">
        <f>I26+I27</f>
        <v>0</v>
      </c>
    </row>
    <row r="26" ht="30" customHeight="1" spans="1:9">
      <c r="A26" s="59" t="s">
        <v>297</v>
      </c>
      <c r="B26" s="60" t="s">
        <v>261</v>
      </c>
      <c r="C26" s="83">
        <v>0</v>
      </c>
      <c r="D26" s="59" t="s">
        <v>266</v>
      </c>
      <c r="E26" s="60" t="s">
        <v>261</v>
      </c>
      <c r="F26" s="83">
        <v>0</v>
      </c>
      <c r="G26" s="59" t="s">
        <v>266</v>
      </c>
      <c r="H26" s="60" t="s">
        <v>261</v>
      </c>
      <c r="I26" s="103">
        <v>0</v>
      </c>
    </row>
    <row r="27" ht="30" customHeight="1" spans="1:9">
      <c r="A27" s="67" t="s">
        <v>299</v>
      </c>
      <c r="B27" s="78" t="s">
        <v>261</v>
      </c>
      <c r="C27" s="84">
        <v>0</v>
      </c>
      <c r="D27" s="67" t="s">
        <v>269</v>
      </c>
      <c r="E27" s="78" t="s">
        <v>261</v>
      </c>
      <c r="F27" s="84">
        <v>0</v>
      </c>
      <c r="G27" s="67" t="s">
        <v>269</v>
      </c>
      <c r="H27" s="78" t="s">
        <v>261</v>
      </c>
      <c r="I27" s="105">
        <v>0</v>
      </c>
    </row>
    <row r="28" ht="36" customHeight="1" spans="1:9">
      <c r="A28" s="98"/>
      <c r="B28" s="98"/>
      <c r="C28" s="99"/>
      <c r="D28" s="98"/>
      <c r="E28" s="98"/>
      <c r="F28" s="98"/>
      <c r="G28" s="42"/>
      <c r="H28" s="42"/>
      <c r="I28" s="106" t="s">
        <v>306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50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showGridLines="0" zoomScalePageLayoutView="60" topLeftCell="A5" workbookViewId="0">
      <pane topLeftCell="A4" activePane="bottomRight" state="frozen"/>
      <selection activeCell="A1" sqref="A1:F1"/>
    </sheetView>
  </sheetViews>
  <sheetFormatPr defaultColWidth="8" defaultRowHeight="13.8" outlineLevelCol="5"/>
  <cols>
    <col min="1" max="1" width="49.1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307</v>
      </c>
      <c r="B1" s="17"/>
      <c r="C1" s="17"/>
      <c r="D1" s="17"/>
      <c r="E1" s="17"/>
      <c r="F1" s="17"/>
    </row>
    <row r="2" ht="19.5" customHeight="1" spans="1:6">
      <c r="A2" s="53" t="s">
        <v>35</v>
      </c>
      <c r="B2" s="54"/>
      <c r="C2" s="53"/>
      <c r="D2" s="53"/>
      <c r="E2" s="53"/>
      <c r="F2" s="55" t="s">
        <v>308</v>
      </c>
    </row>
    <row r="3" ht="28.5" customHeight="1" spans="1:6">
      <c r="A3" s="56" t="s">
        <v>61</v>
      </c>
      <c r="B3" s="56" t="s">
        <v>251</v>
      </c>
      <c r="C3" s="56" t="s">
        <v>252</v>
      </c>
      <c r="D3" s="56" t="s">
        <v>61</v>
      </c>
      <c r="E3" s="56" t="s">
        <v>251</v>
      </c>
      <c r="F3" s="56" t="s">
        <v>252</v>
      </c>
    </row>
    <row r="4" ht="28.5" customHeight="1" spans="1:6">
      <c r="A4" s="81" t="s">
        <v>309</v>
      </c>
      <c r="B4" s="60" t="s">
        <v>257</v>
      </c>
      <c r="C4" s="68">
        <v>109075</v>
      </c>
      <c r="D4" s="82" t="s">
        <v>310</v>
      </c>
      <c r="E4" s="76" t="s">
        <v>261</v>
      </c>
      <c r="F4" s="83">
        <v>0</v>
      </c>
    </row>
    <row r="5" ht="28.5" customHeight="1" spans="1:6">
      <c r="A5" s="59" t="s">
        <v>311</v>
      </c>
      <c r="B5" s="60" t="s">
        <v>257</v>
      </c>
      <c r="C5" s="68">
        <v>109075</v>
      </c>
      <c r="D5" s="59" t="s">
        <v>312</v>
      </c>
      <c r="E5" s="76" t="s">
        <v>261</v>
      </c>
      <c r="F5" s="66">
        <f>C11-C12+F4</f>
        <v>0</v>
      </c>
    </row>
    <row r="6" ht="28.5" customHeight="1" spans="1:6">
      <c r="A6" s="59" t="s">
        <v>313</v>
      </c>
      <c r="B6" s="60" t="s">
        <v>261</v>
      </c>
      <c r="C6" s="83">
        <v>5048129029.6</v>
      </c>
      <c r="D6" s="59" t="s">
        <v>314</v>
      </c>
      <c r="E6" s="76" t="s">
        <v>261</v>
      </c>
      <c r="F6" s="83">
        <v>0</v>
      </c>
    </row>
    <row r="7" ht="28.5" customHeight="1" spans="1:6">
      <c r="A7" s="59" t="s">
        <v>315</v>
      </c>
      <c r="B7" s="60" t="s">
        <v>53</v>
      </c>
      <c r="C7" s="60" t="s">
        <v>53</v>
      </c>
      <c r="D7" s="59" t="s">
        <v>316</v>
      </c>
      <c r="E7" s="76" t="s">
        <v>261</v>
      </c>
      <c r="F7" s="83">
        <v>0</v>
      </c>
    </row>
    <row r="8" ht="28.5" customHeight="1" spans="1:6">
      <c r="A8" s="59" t="s">
        <v>317</v>
      </c>
      <c r="B8" s="60" t="s">
        <v>261</v>
      </c>
      <c r="C8" s="83">
        <v>21196103.98</v>
      </c>
      <c r="D8" s="59" t="s">
        <v>318</v>
      </c>
      <c r="E8" s="76" t="s">
        <v>257</v>
      </c>
      <c r="F8" s="68">
        <v>1390</v>
      </c>
    </row>
    <row r="9" ht="28.5" customHeight="1" spans="1:6">
      <c r="A9" s="59" t="s">
        <v>319</v>
      </c>
      <c r="B9" s="60" t="s">
        <v>261</v>
      </c>
      <c r="C9" s="83">
        <v>21196103.98</v>
      </c>
      <c r="D9" s="59" t="s">
        <v>320</v>
      </c>
      <c r="E9" s="76" t="s">
        <v>261</v>
      </c>
      <c r="F9" s="66">
        <f>F10+F11</f>
        <v>0</v>
      </c>
    </row>
    <row r="10" ht="28.5" customHeight="1" spans="1:6">
      <c r="A10" s="59" t="s">
        <v>321</v>
      </c>
      <c r="B10" s="60" t="s">
        <v>53</v>
      </c>
      <c r="C10" s="60" t="s">
        <v>53</v>
      </c>
      <c r="D10" s="59" t="s">
        <v>322</v>
      </c>
      <c r="E10" s="76" t="s">
        <v>261</v>
      </c>
      <c r="F10" s="83">
        <v>0</v>
      </c>
    </row>
    <row r="11" ht="28.5" customHeight="1" spans="1:6">
      <c r="A11" s="59" t="s">
        <v>323</v>
      </c>
      <c r="B11" s="76" t="s">
        <v>261</v>
      </c>
      <c r="C11" s="83">
        <v>0</v>
      </c>
      <c r="D11" s="59" t="s">
        <v>324</v>
      </c>
      <c r="E11" s="76" t="s">
        <v>261</v>
      </c>
      <c r="F11" s="83">
        <v>0</v>
      </c>
    </row>
    <row r="12" ht="28.5" customHeight="1" spans="1:6">
      <c r="A12" s="67" t="s">
        <v>325</v>
      </c>
      <c r="B12" s="78" t="s">
        <v>261</v>
      </c>
      <c r="C12" s="84">
        <v>0</v>
      </c>
      <c r="D12" s="78" t="s">
        <v>53</v>
      </c>
      <c r="E12" s="78" t="s">
        <v>53</v>
      </c>
      <c r="F12" s="78" t="s">
        <v>53</v>
      </c>
    </row>
    <row r="13" ht="28.5" customHeight="1" spans="1:6">
      <c r="A13" s="49"/>
      <c r="B13" s="49"/>
      <c r="C13" s="49"/>
      <c r="D13" s="43"/>
      <c r="E13" s="43"/>
      <c r="F13" s="16" t="s">
        <v>326</v>
      </c>
    </row>
  </sheetData>
  <mergeCells count="1">
    <mergeCell ref="A1:F1"/>
  </mergeCells>
  <printOptions horizontalCentered="1"/>
  <pageMargins left="0.393055555555556" right="0.393055555555556" top="0.393055555555556" bottom="0.393055555555556" header="0.511805555555556" footer="0.511805555555556"/>
  <pageSetup paperSize="9" scale="78" orientation="landscape" errors="blank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showGridLines="0" showZeros="0" zoomScalePageLayoutView="60" workbookViewId="0">
      <pane topLeftCell="A4" activePane="bottomRight" state="frozen"/>
      <selection activeCell="A1" sqref="A1:F1"/>
    </sheetView>
  </sheetViews>
  <sheetFormatPr defaultColWidth="8" defaultRowHeight="13.8" outlineLevelCol="5"/>
  <cols>
    <col min="1" max="1" width="53.0666666666667" style="1"/>
    <col min="2" max="2" width="8.89166666666667" style="1"/>
    <col min="3" max="3" width="27.25" style="1"/>
    <col min="4" max="4" width="55.5" style="1"/>
    <col min="5" max="5" width="8.89166666666667" style="1"/>
    <col min="6" max="6" width="27.25" style="1"/>
  </cols>
  <sheetData>
    <row r="1" ht="48" customHeight="1" spans="1:6">
      <c r="A1" s="51" t="s">
        <v>327</v>
      </c>
      <c r="B1" s="52"/>
      <c r="C1" s="52"/>
      <c r="D1" s="52"/>
      <c r="E1" s="52"/>
      <c r="F1" s="52"/>
    </row>
    <row r="2" ht="19.5" customHeight="1" spans="1:6">
      <c r="A2" s="53" t="s">
        <v>35</v>
      </c>
      <c r="B2" s="54"/>
      <c r="C2" s="53"/>
      <c r="D2" s="53"/>
      <c r="E2" s="54"/>
      <c r="F2" s="55" t="s">
        <v>328</v>
      </c>
    </row>
    <row r="3" ht="28.5" customHeight="1" spans="1:6">
      <c r="A3" s="56" t="s">
        <v>37</v>
      </c>
      <c r="B3" s="57" t="s">
        <v>251</v>
      </c>
      <c r="C3" s="56" t="s">
        <v>252</v>
      </c>
      <c r="D3" s="58" t="s">
        <v>37</v>
      </c>
      <c r="E3" s="58" t="s">
        <v>251</v>
      </c>
      <c r="F3" s="58" t="s">
        <v>252</v>
      </c>
    </row>
    <row r="4" ht="28.5" customHeight="1" spans="1:6">
      <c r="A4" s="59" t="s">
        <v>309</v>
      </c>
      <c r="B4" s="60" t="s">
        <v>257</v>
      </c>
      <c r="C4" s="61">
        <v>46807</v>
      </c>
      <c r="D4" s="62" t="s">
        <v>329</v>
      </c>
      <c r="E4" s="63" t="s">
        <v>330</v>
      </c>
      <c r="F4" s="64">
        <v>10144</v>
      </c>
    </row>
    <row r="5" ht="28.5" customHeight="1" spans="1:6">
      <c r="A5" s="59" t="s">
        <v>331</v>
      </c>
      <c r="B5" s="60" t="s">
        <v>257</v>
      </c>
      <c r="C5" s="61">
        <v>32783</v>
      </c>
      <c r="D5" s="62" t="s">
        <v>332</v>
      </c>
      <c r="E5" s="65" t="s">
        <v>333</v>
      </c>
      <c r="F5" s="66">
        <v>1225.04</v>
      </c>
    </row>
    <row r="6" ht="28.5" customHeight="1" spans="1:6">
      <c r="A6" s="67" t="s">
        <v>334</v>
      </c>
      <c r="B6" s="60" t="s">
        <v>257</v>
      </c>
      <c r="C6" s="68">
        <v>2155</v>
      </c>
      <c r="D6" s="69" t="s">
        <v>335</v>
      </c>
      <c r="E6" s="70" t="s">
        <v>53</v>
      </c>
      <c r="F6" s="70" t="s">
        <v>53</v>
      </c>
    </row>
    <row r="7" ht="28.5" customHeight="1" spans="1:6">
      <c r="A7" s="69" t="s">
        <v>336</v>
      </c>
      <c r="B7" s="70" t="s">
        <v>53</v>
      </c>
      <c r="C7" s="70" t="s">
        <v>53</v>
      </c>
      <c r="D7" s="71" t="s">
        <v>337</v>
      </c>
      <c r="E7" s="72" t="s">
        <v>330</v>
      </c>
      <c r="F7" s="64">
        <v>9718</v>
      </c>
    </row>
    <row r="8" ht="28.5" customHeight="1" spans="1:6">
      <c r="A8" s="69" t="s">
        <v>338</v>
      </c>
      <c r="B8" s="73" t="s">
        <v>261</v>
      </c>
      <c r="C8" s="74">
        <v>2455544571</v>
      </c>
      <c r="D8" s="59" t="s">
        <v>339</v>
      </c>
      <c r="E8" s="60" t="s">
        <v>257</v>
      </c>
      <c r="F8" s="61">
        <v>0</v>
      </c>
    </row>
    <row r="9" ht="28.5" customHeight="1" spans="1:6">
      <c r="A9" s="69" t="s">
        <v>340</v>
      </c>
      <c r="B9" s="72" t="s">
        <v>261</v>
      </c>
      <c r="C9" s="75">
        <v>2455544571</v>
      </c>
      <c r="D9" s="59" t="s">
        <v>341</v>
      </c>
      <c r="E9" s="60" t="s">
        <v>257</v>
      </c>
      <c r="F9" s="61">
        <v>27849</v>
      </c>
    </row>
    <row r="10" ht="28.5" customHeight="1" spans="1:6">
      <c r="A10" s="71" t="s">
        <v>342</v>
      </c>
      <c r="B10" s="76" t="s">
        <v>53</v>
      </c>
      <c r="C10" s="70" t="s">
        <v>53</v>
      </c>
      <c r="D10" s="59" t="s">
        <v>343</v>
      </c>
      <c r="E10" s="60" t="s">
        <v>257</v>
      </c>
      <c r="F10" s="61">
        <v>199</v>
      </c>
    </row>
    <row r="11" ht="28.5" customHeight="1" spans="1:6">
      <c r="A11" s="59" t="s">
        <v>344</v>
      </c>
      <c r="B11" s="60" t="s">
        <v>261</v>
      </c>
      <c r="C11" s="74">
        <v>2383000</v>
      </c>
      <c r="D11" s="59" t="s">
        <v>345</v>
      </c>
      <c r="E11" s="60" t="s">
        <v>257</v>
      </c>
      <c r="F11" s="61">
        <v>10</v>
      </c>
    </row>
    <row r="12" ht="28.5" customHeight="1" spans="1:6">
      <c r="A12" s="59" t="s">
        <v>346</v>
      </c>
      <c r="B12" s="60" t="s">
        <v>261</v>
      </c>
      <c r="C12" s="74">
        <v>2383000</v>
      </c>
      <c r="D12" s="59" t="s">
        <v>347</v>
      </c>
      <c r="E12" s="60" t="s">
        <v>257</v>
      </c>
      <c r="F12" s="61">
        <v>2827</v>
      </c>
    </row>
    <row r="13" ht="28.5" customHeight="1" spans="1:6">
      <c r="A13" s="59" t="s">
        <v>348</v>
      </c>
      <c r="B13" s="60" t="s">
        <v>261</v>
      </c>
      <c r="C13" s="75">
        <v>0</v>
      </c>
      <c r="D13" s="59" t="s">
        <v>349</v>
      </c>
      <c r="E13" s="60" t="s">
        <v>257</v>
      </c>
      <c r="F13" s="61">
        <v>0</v>
      </c>
    </row>
    <row r="14" ht="28.5" customHeight="1" spans="1:6">
      <c r="A14" s="59" t="s">
        <v>350</v>
      </c>
      <c r="B14" s="60" t="s">
        <v>261</v>
      </c>
      <c r="C14" s="66">
        <f>C11-C12+C13</f>
        <v>0</v>
      </c>
      <c r="D14" s="59" t="s">
        <v>351</v>
      </c>
      <c r="E14" s="60" t="s">
        <v>257</v>
      </c>
      <c r="F14" s="61">
        <v>0</v>
      </c>
    </row>
    <row r="15" ht="28.5" customHeight="1" spans="1:6">
      <c r="A15" s="59" t="s">
        <v>352</v>
      </c>
      <c r="B15" s="76" t="s">
        <v>53</v>
      </c>
      <c r="C15" s="76" t="s">
        <v>53</v>
      </c>
      <c r="D15" s="59" t="s">
        <v>353</v>
      </c>
      <c r="E15" s="60" t="s">
        <v>261</v>
      </c>
      <c r="F15" s="77">
        <f>F16+F17</f>
        <v>0</v>
      </c>
    </row>
    <row r="16" ht="28.5" customHeight="1" spans="1:6">
      <c r="A16" s="59" t="s">
        <v>354</v>
      </c>
      <c r="B16" s="60" t="s">
        <v>257</v>
      </c>
      <c r="C16" s="68">
        <v>900</v>
      </c>
      <c r="D16" s="59" t="s">
        <v>355</v>
      </c>
      <c r="E16" s="60" t="s">
        <v>261</v>
      </c>
      <c r="F16" s="74">
        <v>0</v>
      </c>
    </row>
    <row r="17" ht="28.5" customHeight="1" spans="1:6">
      <c r="A17" s="67" t="s">
        <v>356</v>
      </c>
      <c r="B17" s="78" t="s">
        <v>257</v>
      </c>
      <c r="C17" s="79">
        <v>1849</v>
      </c>
      <c r="D17" s="67" t="s">
        <v>357</v>
      </c>
      <c r="E17" s="78" t="s">
        <v>261</v>
      </c>
      <c r="F17" s="74">
        <v>0</v>
      </c>
    </row>
    <row r="18" ht="28.5" customHeight="1" spans="1:6">
      <c r="A18" s="43"/>
      <c r="B18" s="43"/>
      <c r="C18" s="43"/>
      <c r="D18" s="43"/>
      <c r="E18" s="80"/>
      <c r="F18" s="44" t="s">
        <v>358</v>
      </c>
    </row>
  </sheetData>
  <mergeCells count="1">
    <mergeCell ref="A1:F1"/>
  </mergeCells>
  <printOptions horizontalCentered="1"/>
  <pageMargins left="0.393055555555556" right="0.393055555555556" top="0.393055555555556" bottom="0.393055555555556" header="0.511805555555556" footer="0.511805555555556"/>
  <pageSetup paperSize="9" scale="70" orientation="landscape" errors="blank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zoomScalePageLayoutView="60" workbookViewId="0">
      <pane topLeftCell="A4" activePane="bottomRight" state="frozen"/>
      <selection activeCell="A1" sqref="A1:F1"/>
    </sheetView>
  </sheetViews>
  <sheetFormatPr defaultColWidth="8" defaultRowHeight="13.8" outlineLevelCol="5"/>
  <cols>
    <col min="1" max="1" width="45.8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359</v>
      </c>
      <c r="B1" s="17"/>
      <c r="C1" s="45"/>
      <c r="D1" s="45"/>
      <c r="E1" s="17"/>
      <c r="F1" s="17"/>
    </row>
    <row r="2" ht="19.5" customHeight="1" spans="1:6">
      <c r="A2" s="22" t="s">
        <v>35</v>
      </c>
      <c r="B2" s="46"/>
      <c r="C2" s="47"/>
      <c r="D2" s="47"/>
      <c r="E2" s="46"/>
      <c r="F2" s="48" t="s">
        <v>360</v>
      </c>
    </row>
    <row r="3" ht="28.5" customHeight="1" spans="1:6">
      <c r="A3" s="8" t="s">
        <v>37</v>
      </c>
      <c r="B3" s="8" t="s">
        <v>251</v>
      </c>
      <c r="C3" s="8" t="s">
        <v>361</v>
      </c>
      <c r="D3" s="8" t="s">
        <v>37</v>
      </c>
      <c r="E3" s="8" t="s">
        <v>251</v>
      </c>
      <c r="F3" s="8" t="s">
        <v>361</v>
      </c>
    </row>
    <row r="4" ht="28.5" customHeight="1" spans="1:6">
      <c r="A4" s="37" t="s">
        <v>362</v>
      </c>
      <c r="B4" s="12" t="s">
        <v>53</v>
      </c>
      <c r="C4" s="12" t="s">
        <v>53</v>
      </c>
      <c r="D4" s="9" t="s">
        <v>363</v>
      </c>
      <c r="E4" s="12" t="s">
        <v>261</v>
      </c>
      <c r="F4" s="10">
        <f>C6-C10</f>
        <v>1230788.35</v>
      </c>
    </row>
    <row r="5" ht="28.5" customHeight="1" spans="1:6">
      <c r="A5" s="37" t="s">
        <v>364</v>
      </c>
      <c r="B5" s="12" t="s">
        <v>261</v>
      </c>
      <c r="C5" s="11">
        <v>6021878.78</v>
      </c>
      <c r="D5" s="9" t="s">
        <v>365</v>
      </c>
      <c r="E5" s="12" t="s">
        <v>261</v>
      </c>
      <c r="F5" s="10">
        <f>C5+F4</f>
        <v>7252667.13</v>
      </c>
    </row>
    <row r="6" ht="28.5" customHeight="1" spans="1:6">
      <c r="A6" s="37" t="s">
        <v>366</v>
      </c>
      <c r="B6" s="12" t="s">
        <v>261</v>
      </c>
      <c r="C6" s="11">
        <v>46296737.93</v>
      </c>
      <c r="D6" s="9" t="s">
        <v>367</v>
      </c>
      <c r="E6" s="12" t="s">
        <v>257</v>
      </c>
      <c r="F6" s="10">
        <f>F7+F8</f>
        <v>17224</v>
      </c>
    </row>
    <row r="7" ht="28.5" customHeight="1" spans="1:6">
      <c r="A7" s="37" t="s">
        <v>368</v>
      </c>
      <c r="B7" s="12" t="s">
        <v>261</v>
      </c>
      <c r="C7" s="11">
        <v>43220310.68</v>
      </c>
      <c r="D7" s="9" t="s">
        <v>369</v>
      </c>
      <c r="E7" s="12" t="s">
        <v>257</v>
      </c>
      <c r="F7" s="11">
        <v>17224</v>
      </c>
    </row>
    <row r="8" ht="28.5" customHeight="1" spans="1:6">
      <c r="A8" s="37" t="s">
        <v>370</v>
      </c>
      <c r="B8" s="12" t="s">
        <v>261</v>
      </c>
      <c r="C8" s="11">
        <v>2048426.47</v>
      </c>
      <c r="D8" s="9" t="s">
        <v>371</v>
      </c>
      <c r="E8" s="12" t="s">
        <v>257</v>
      </c>
      <c r="F8" s="11">
        <v>0</v>
      </c>
    </row>
    <row r="9" ht="28.5" customHeight="1" spans="1:6">
      <c r="A9" s="37" t="s">
        <v>372</v>
      </c>
      <c r="B9" s="12" t="s">
        <v>261</v>
      </c>
      <c r="C9" s="11">
        <v>0</v>
      </c>
      <c r="D9" s="9" t="s">
        <v>373</v>
      </c>
      <c r="E9" s="12" t="s">
        <v>261</v>
      </c>
      <c r="F9" s="10">
        <f>F10+F11</f>
        <v>335722555.9</v>
      </c>
    </row>
    <row r="10" ht="28.5" customHeight="1" spans="1:6">
      <c r="A10" s="37" t="s">
        <v>374</v>
      </c>
      <c r="B10" s="12" t="s">
        <v>261</v>
      </c>
      <c r="C10" s="11">
        <v>45065949.58</v>
      </c>
      <c r="D10" s="9" t="s">
        <v>375</v>
      </c>
      <c r="E10" s="12" t="s">
        <v>261</v>
      </c>
      <c r="F10" s="11">
        <v>274618117.5</v>
      </c>
    </row>
    <row r="11" ht="28.5" customHeight="1" spans="1:6">
      <c r="A11" s="37" t="s">
        <v>376</v>
      </c>
      <c r="B11" s="12" t="s">
        <v>261</v>
      </c>
      <c r="C11" s="11">
        <v>0</v>
      </c>
      <c r="D11" s="9" t="s">
        <v>377</v>
      </c>
      <c r="E11" s="12" t="s">
        <v>261</v>
      </c>
      <c r="F11" s="11">
        <v>61104438.4</v>
      </c>
    </row>
    <row r="12" ht="28.5" customHeight="1" spans="1:6">
      <c r="A12" s="49"/>
      <c r="B12" s="50"/>
      <c r="C12" s="49"/>
      <c r="D12" s="49"/>
      <c r="E12" s="50"/>
      <c r="F12" s="44" t="s">
        <v>378</v>
      </c>
    </row>
  </sheetData>
  <mergeCells count="1">
    <mergeCell ref="A1:F1"/>
  </mergeCells>
  <printOptions horizontalCentered="1"/>
  <pageMargins left="0.393055555555556" right="0.393055555555556" top="0.786805555555556" bottom="0.393055555555556" header="0.511805555555556" footer="0.511805555555556"/>
  <pageSetup paperSize="9" scale="79" orientation="landscape" errors="blank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zoomScale="70" zoomScaleNormal="70" zoomScalePageLayoutView="60" topLeftCell="A22" workbookViewId="0">
      <pane topLeftCell="A5" activePane="bottomRight" state="frozen"/>
      <selection activeCell="E20" sqref="E20"/>
    </sheetView>
  </sheetViews>
  <sheetFormatPr defaultColWidth="8" defaultRowHeight="13.8" outlineLevelCol="5"/>
  <cols>
    <col min="1" max="1" width="45.8916666666667" style="1"/>
    <col min="2" max="3" width="27.25" style="1"/>
    <col min="4" max="4" width="45.8916666666667" style="1"/>
    <col min="5" max="6" width="27.25" style="1"/>
  </cols>
  <sheetData>
    <row r="1" ht="39" customHeight="1" spans="1:6">
      <c r="A1" s="2" t="s">
        <v>379</v>
      </c>
      <c r="B1" s="17"/>
      <c r="C1" s="17"/>
      <c r="D1" s="17"/>
      <c r="E1" s="17"/>
      <c r="F1" s="18"/>
    </row>
    <row r="2" ht="17.25" customHeight="1" spans="1:6">
      <c r="A2" s="19"/>
      <c r="B2" s="19"/>
      <c r="C2" s="19"/>
      <c r="D2" s="19"/>
      <c r="E2" s="19"/>
      <c r="F2" s="20" t="s">
        <v>380</v>
      </c>
    </row>
    <row r="3" ht="19.5" customHeight="1" spans="1:6">
      <c r="A3" s="21" t="s">
        <v>35</v>
      </c>
      <c r="B3" s="22"/>
      <c r="C3" s="22"/>
      <c r="D3" s="22"/>
      <c r="E3" s="22"/>
      <c r="F3" s="23" t="s">
        <v>381</v>
      </c>
    </row>
    <row r="4" ht="28.5" customHeight="1" spans="1:6">
      <c r="A4" s="24" t="s">
        <v>37</v>
      </c>
      <c r="B4" s="7" t="s">
        <v>45</v>
      </c>
      <c r="C4" s="7" t="s">
        <v>382</v>
      </c>
      <c r="D4" s="7" t="s">
        <v>37</v>
      </c>
      <c r="E4" s="7" t="s">
        <v>45</v>
      </c>
      <c r="F4" s="7" t="s">
        <v>382</v>
      </c>
    </row>
    <row r="5" ht="28.5" customHeight="1" spans="1:6">
      <c r="A5" s="25" t="s">
        <v>253</v>
      </c>
      <c r="B5" s="12" t="s">
        <v>53</v>
      </c>
      <c r="C5" s="12" t="s">
        <v>53</v>
      </c>
      <c r="D5" s="9" t="s">
        <v>383</v>
      </c>
      <c r="E5" s="26">
        <v>14567</v>
      </c>
      <c r="F5" s="27">
        <v>14634</v>
      </c>
    </row>
    <row r="6" ht="28.5" customHeight="1" spans="1:6">
      <c r="A6" s="25" t="s">
        <v>384</v>
      </c>
      <c r="B6" s="26">
        <v>0</v>
      </c>
      <c r="C6" s="26">
        <f>C7+C9</f>
        <v>0</v>
      </c>
      <c r="D6" s="9" t="s">
        <v>385</v>
      </c>
      <c r="E6" s="12" t="s">
        <v>53</v>
      </c>
      <c r="F6" s="28">
        <v>24</v>
      </c>
    </row>
    <row r="7" ht="28.5" customHeight="1" spans="1:6">
      <c r="A7" s="25" t="s">
        <v>386</v>
      </c>
      <c r="B7" s="26">
        <v>0</v>
      </c>
      <c r="C7" s="29">
        <v>0</v>
      </c>
      <c r="D7" s="9" t="s">
        <v>387</v>
      </c>
      <c r="E7" s="12" t="s">
        <v>53</v>
      </c>
      <c r="F7" s="28">
        <v>75117.86</v>
      </c>
    </row>
    <row r="8" ht="28.5" customHeight="1" spans="1:6">
      <c r="A8" s="25" t="s">
        <v>388</v>
      </c>
      <c r="B8" s="26">
        <v>0</v>
      </c>
      <c r="C8" s="29">
        <v>0</v>
      </c>
      <c r="D8" s="9" t="s">
        <v>389</v>
      </c>
      <c r="E8" s="12" t="s">
        <v>53</v>
      </c>
      <c r="F8" s="30" t="s">
        <v>53</v>
      </c>
    </row>
    <row r="9" ht="28.5" customHeight="1" spans="1:6">
      <c r="A9" s="25" t="s">
        <v>390</v>
      </c>
      <c r="B9" s="26">
        <v>0</v>
      </c>
      <c r="C9" s="26">
        <f>C10+C11</f>
        <v>0</v>
      </c>
      <c r="D9" s="9" t="s">
        <v>384</v>
      </c>
      <c r="E9" s="26"/>
      <c r="F9" s="31"/>
    </row>
    <row r="10" ht="28.5" customHeight="1" spans="1:6">
      <c r="A10" s="25" t="s">
        <v>391</v>
      </c>
      <c r="B10" s="26">
        <v>0</v>
      </c>
      <c r="C10" s="29">
        <v>0</v>
      </c>
      <c r="D10" s="9" t="s">
        <v>386</v>
      </c>
      <c r="E10" s="26"/>
      <c r="F10" s="32"/>
    </row>
    <row r="11" ht="28.5" customHeight="1" spans="1:6">
      <c r="A11" s="25" t="s">
        <v>392</v>
      </c>
      <c r="B11" s="26">
        <v>0</v>
      </c>
      <c r="C11" s="29">
        <v>0</v>
      </c>
      <c r="D11" s="9" t="s">
        <v>393</v>
      </c>
      <c r="E11" s="26"/>
      <c r="F11" s="32"/>
    </row>
    <row r="12" ht="28.5" customHeight="1" spans="1:6">
      <c r="A12" s="25" t="s">
        <v>383</v>
      </c>
      <c r="B12" s="26">
        <v>0</v>
      </c>
      <c r="C12" s="29">
        <v>0</v>
      </c>
      <c r="D12" s="9" t="s">
        <v>383</v>
      </c>
      <c r="E12" s="26"/>
      <c r="F12" s="32"/>
    </row>
    <row r="13" ht="28.5" customHeight="1" spans="1:6">
      <c r="A13" s="25" t="s">
        <v>394</v>
      </c>
      <c r="B13" s="26">
        <v>0</v>
      </c>
      <c r="C13" s="29">
        <v>0</v>
      </c>
      <c r="D13" s="9" t="s">
        <v>385</v>
      </c>
      <c r="E13" s="33"/>
      <c r="F13" s="34"/>
    </row>
    <row r="14" ht="28.5" customHeight="1" spans="1:6">
      <c r="A14" s="25" t="s">
        <v>395</v>
      </c>
      <c r="B14" s="12" t="s">
        <v>53</v>
      </c>
      <c r="C14" s="10">
        <v>0</v>
      </c>
      <c r="D14" s="9" t="s">
        <v>396</v>
      </c>
      <c r="E14" s="11"/>
      <c r="F14" s="35"/>
    </row>
    <row r="15" ht="28.5" customHeight="1" spans="1:6">
      <c r="A15" s="36" t="s">
        <v>397</v>
      </c>
      <c r="B15" s="11">
        <v>0</v>
      </c>
      <c r="C15" s="11">
        <v>0</v>
      </c>
      <c r="D15" s="9" t="s">
        <v>398</v>
      </c>
      <c r="E15" s="11"/>
      <c r="F15" s="35"/>
    </row>
    <row r="16" ht="28.5" customHeight="1" spans="1:6">
      <c r="A16" s="37" t="s">
        <v>399</v>
      </c>
      <c r="B16" s="11">
        <v>0</v>
      </c>
      <c r="C16" s="11">
        <v>0</v>
      </c>
      <c r="D16" s="37" t="s">
        <v>400</v>
      </c>
      <c r="E16" s="33"/>
      <c r="F16" s="34"/>
    </row>
    <row r="17" ht="28.5" customHeight="1" spans="1:6">
      <c r="A17" s="37" t="s">
        <v>401</v>
      </c>
      <c r="B17" s="11">
        <v>0</v>
      </c>
      <c r="C17" s="11">
        <v>0</v>
      </c>
      <c r="D17" s="37" t="s">
        <v>402</v>
      </c>
      <c r="E17" s="10">
        <f>E18+E19</f>
        <v>0</v>
      </c>
      <c r="F17" s="30" t="s">
        <v>53</v>
      </c>
    </row>
    <row r="18" ht="28.5" customHeight="1" spans="1:6">
      <c r="A18" s="37" t="s">
        <v>403</v>
      </c>
      <c r="B18" s="33" t="s">
        <v>53</v>
      </c>
      <c r="C18" s="10">
        <v>0</v>
      </c>
      <c r="D18" s="37" t="s">
        <v>404</v>
      </c>
      <c r="E18" s="11">
        <v>0</v>
      </c>
      <c r="F18" s="30" t="s">
        <v>53</v>
      </c>
    </row>
    <row r="19" ht="28.5" customHeight="1" spans="1:6">
      <c r="A19" s="38" t="s">
        <v>405</v>
      </c>
      <c r="B19" s="12" t="s">
        <v>53</v>
      </c>
      <c r="C19" s="10">
        <v>0</v>
      </c>
      <c r="D19" s="9" t="s">
        <v>406</v>
      </c>
      <c r="E19" s="39">
        <v>0</v>
      </c>
      <c r="F19" s="30" t="s">
        <v>53</v>
      </c>
    </row>
    <row r="20" ht="28.5" customHeight="1" spans="1:6">
      <c r="A20" s="38" t="s">
        <v>407</v>
      </c>
      <c r="B20" s="12" t="s">
        <v>53</v>
      </c>
      <c r="C20" s="10">
        <v>0</v>
      </c>
      <c r="D20" s="9" t="s">
        <v>408</v>
      </c>
      <c r="E20" s="12" t="s">
        <v>53</v>
      </c>
      <c r="F20" s="30" t="s">
        <v>53</v>
      </c>
    </row>
    <row r="21" ht="28.5" customHeight="1" spans="1:6">
      <c r="A21" s="40" t="s">
        <v>287</v>
      </c>
      <c r="B21" s="12" t="s">
        <v>53</v>
      </c>
      <c r="C21" s="12" t="s">
        <v>53</v>
      </c>
      <c r="D21" s="9" t="s">
        <v>409</v>
      </c>
      <c r="E21" s="26">
        <v>109075</v>
      </c>
      <c r="F21" s="32">
        <v>109075</v>
      </c>
    </row>
    <row r="22" ht="28.5" customHeight="1" spans="1:6">
      <c r="A22" s="25" t="s">
        <v>410</v>
      </c>
      <c r="B22" s="11">
        <v>0</v>
      </c>
      <c r="C22" s="12" t="s">
        <v>53</v>
      </c>
      <c r="D22" s="9" t="s">
        <v>411</v>
      </c>
      <c r="E22" s="26">
        <v>109075</v>
      </c>
      <c r="F22" s="32">
        <v>109075</v>
      </c>
    </row>
    <row r="23" ht="28.5" customHeight="1" spans="1:6">
      <c r="A23" s="25" t="s">
        <v>412</v>
      </c>
      <c r="B23" s="11">
        <v>0</v>
      </c>
      <c r="C23" s="12" t="s">
        <v>53</v>
      </c>
      <c r="D23" s="9" t="s">
        <v>413</v>
      </c>
      <c r="E23" s="12" t="s">
        <v>53</v>
      </c>
      <c r="F23" s="34">
        <v>0.42</v>
      </c>
    </row>
    <row r="24" ht="28.5" customHeight="1" spans="1:6">
      <c r="A24" s="25" t="s">
        <v>414</v>
      </c>
      <c r="B24" s="11">
        <v>0</v>
      </c>
      <c r="C24" s="12" t="s">
        <v>53</v>
      </c>
      <c r="D24" s="9" t="s">
        <v>400</v>
      </c>
      <c r="E24" s="12" t="s">
        <v>53</v>
      </c>
      <c r="F24" s="34">
        <v>46281.27</v>
      </c>
    </row>
    <row r="25" ht="28.5" customHeight="1" spans="1:6">
      <c r="A25" s="25" t="s">
        <v>415</v>
      </c>
      <c r="B25" s="10">
        <v>0</v>
      </c>
      <c r="C25" s="11">
        <v>0</v>
      </c>
      <c r="D25" s="9" t="s">
        <v>416</v>
      </c>
      <c r="E25" s="12" t="s">
        <v>53</v>
      </c>
      <c r="F25" s="30" t="s">
        <v>53</v>
      </c>
    </row>
    <row r="26" ht="28.5" customHeight="1" spans="1:6">
      <c r="A26" s="36" t="s">
        <v>417</v>
      </c>
      <c r="B26" s="12" t="s">
        <v>53</v>
      </c>
      <c r="C26" s="10">
        <v>0</v>
      </c>
      <c r="D26" s="9" t="s">
        <v>409</v>
      </c>
      <c r="E26" s="26">
        <v>46807</v>
      </c>
      <c r="F26" s="41">
        <v>45560</v>
      </c>
    </row>
    <row r="27" ht="28.5" customHeight="1" spans="1:6">
      <c r="A27" s="38" t="s">
        <v>255</v>
      </c>
      <c r="B27" s="12" t="s">
        <v>53</v>
      </c>
      <c r="C27" s="12" t="s">
        <v>53</v>
      </c>
      <c r="D27" s="9" t="s">
        <v>418</v>
      </c>
      <c r="E27" s="26">
        <v>32783</v>
      </c>
      <c r="F27" s="32">
        <v>32783</v>
      </c>
    </row>
    <row r="28" ht="28.5" customHeight="1" spans="1:6">
      <c r="A28" s="40" t="s">
        <v>409</v>
      </c>
      <c r="B28" s="26">
        <v>24029</v>
      </c>
      <c r="C28" s="26">
        <f>C29+C30</f>
        <v>23942</v>
      </c>
      <c r="D28" s="9" t="s">
        <v>413</v>
      </c>
      <c r="E28" s="12" t="s">
        <v>53</v>
      </c>
      <c r="F28" s="28">
        <v>0.97</v>
      </c>
    </row>
    <row r="29" ht="28.5" customHeight="1" spans="1:6">
      <c r="A29" s="25" t="s">
        <v>419</v>
      </c>
      <c r="B29" s="26">
        <v>15997</v>
      </c>
      <c r="C29" s="29">
        <v>15997</v>
      </c>
      <c r="D29" s="9" t="s">
        <v>400</v>
      </c>
      <c r="E29" s="12" t="s">
        <v>53</v>
      </c>
      <c r="F29" s="28">
        <v>74902.99</v>
      </c>
    </row>
    <row r="30" ht="28.5" customHeight="1" spans="1:6">
      <c r="A30" s="36" t="s">
        <v>420</v>
      </c>
      <c r="B30" s="26">
        <v>8032</v>
      </c>
      <c r="C30" s="29">
        <v>7945</v>
      </c>
      <c r="D30" s="9" t="s">
        <v>421</v>
      </c>
      <c r="E30" s="39">
        <v>60648</v>
      </c>
      <c r="F30" s="30" t="s">
        <v>53</v>
      </c>
    </row>
    <row r="31" ht="28.5" customHeight="1" spans="1:6">
      <c r="A31" s="42"/>
      <c r="B31" s="43"/>
      <c r="C31" s="43"/>
      <c r="D31" s="42"/>
      <c r="E31" s="44"/>
      <c r="F31" s="44" t="s">
        <v>422</v>
      </c>
    </row>
  </sheetData>
  <mergeCells count="1">
    <mergeCell ref="A1:F1"/>
  </mergeCells>
  <printOptions horizontalCentered="1"/>
  <pageMargins left="0.393055555555556" right="0.393055555555556" top="0.393055555555556" bottom="0.393055555555556" header="0.511805555555556" footer="0.511805555555556"/>
  <pageSetup paperSize="9" scale="62" orientation="landscape" errors="blank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="70" zoomScaleNormal="70" zoomScalePageLayoutView="60" workbookViewId="0">
      <pane topLeftCell="B12" activePane="bottomRight" state="frozen"/>
      <selection activeCell="G25" sqref="G25"/>
    </sheetView>
  </sheetViews>
  <sheetFormatPr defaultColWidth="8" defaultRowHeight="13.8" outlineLevelCol="6"/>
  <cols>
    <col min="1" max="1" width="45.8916666666667" style="1"/>
    <col min="2" max="2" width="20.7916666666667" style="1"/>
    <col min="3" max="4" width="20.2166666666667" style="1"/>
    <col min="5" max="5" width="23.5166666666667" style="1"/>
    <col min="6" max="6" width="16.2" style="1"/>
    <col min="7" max="7" width="15.775" style="1"/>
  </cols>
  <sheetData>
    <row r="1" ht="33" customHeight="1" spans="1:7">
      <c r="A1" s="2" t="s">
        <v>423</v>
      </c>
      <c r="B1" s="3"/>
      <c r="C1" s="3"/>
      <c r="D1" s="3"/>
      <c r="E1" s="3"/>
      <c r="F1" s="3"/>
      <c r="G1" s="3"/>
    </row>
    <row r="2" ht="19.5" customHeight="1" spans="1:7">
      <c r="A2" s="4" t="s">
        <v>35</v>
      </c>
      <c r="B2" s="5"/>
      <c r="C2" s="5"/>
      <c r="D2" s="5"/>
      <c r="E2" s="5"/>
      <c r="F2" s="5"/>
      <c r="G2" s="6" t="s">
        <v>36</v>
      </c>
    </row>
    <row r="3" ht="37.5" customHeight="1" spans="1:7">
      <c r="A3" s="7" t="s">
        <v>37</v>
      </c>
      <c r="B3" s="7" t="s">
        <v>62</v>
      </c>
      <c r="C3" s="8" t="s">
        <v>63</v>
      </c>
      <c r="D3" s="8" t="s">
        <v>64</v>
      </c>
      <c r="E3" s="8" t="s">
        <v>65</v>
      </c>
      <c r="F3" s="7" t="s">
        <v>42</v>
      </c>
      <c r="G3" s="7" t="s">
        <v>43</v>
      </c>
    </row>
    <row r="4" ht="28.5" customHeight="1" spans="1:7">
      <c r="A4" s="9" t="s">
        <v>424</v>
      </c>
      <c r="B4" s="10">
        <f>C4+D4+E4+F4+G4</f>
        <v>160896.61</v>
      </c>
      <c r="C4" s="10">
        <v>0</v>
      </c>
      <c r="D4" s="10">
        <v>0</v>
      </c>
      <c r="E4" s="10">
        <v>96065.01</v>
      </c>
      <c r="F4" s="10">
        <v>8712.4</v>
      </c>
      <c r="G4" s="10">
        <v>56119.2</v>
      </c>
    </row>
    <row r="5" ht="28.5" customHeight="1" spans="1:7">
      <c r="A5" s="9" t="s">
        <v>425</v>
      </c>
      <c r="B5" s="10">
        <f>C5+D5+E5+F5+G5</f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ht="28.5" customHeight="1" spans="1:7">
      <c r="A6" s="9" t="s">
        <v>426</v>
      </c>
      <c r="B6" s="10">
        <f>C6+D6+E6+F6+G6</f>
        <v>160896.61</v>
      </c>
      <c r="C6" s="11">
        <v>0</v>
      </c>
      <c r="D6" s="11">
        <v>0</v>
      </c>
      <c r="E6" s="11">
        <v>96065.01</v>
      </c>
      <c r="F6" s="11">
        <v>8712.4</v>
      </c>
      <c r="G6" s="11">
        <v>56119.2</v>
      </c>
    </row>
    <row r="7" ht="28.5" customHeight="1" spans="1:7">
      <c r="A7" s="9" t="s">
        <v>427</v>
      </c>
      <c r="B7" s="10">
        <f>C7+D7+E7+F7+G7</f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ht="28.5" customHeight="1" spans="1:7">
      <c r="A8" s="9" t="s">
        <v>428</v>
      </c>
      <c r="B8" s="10">
        <f t="shared" ref="B8:G8" si="0">B4-B5-B6-B7</f>
        <v>0</v>
      </c>
      <c r="C8" s="10">
        <f t="shared" si="0"/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ht="28.5" customHeight="1" spans="1:7">
      <c r="A9" s="9" t="s">
        <v>429</v>
      </c>
      <c r="B9" s="10">
        <f>C9+D9+E9+F9+G9</f>
        <v>11839828.12</v>
      </c>
      <c r="C9" s="10">
        <v>0</v>
      </c>
      <c r="D9" s="10">
        <v>0</v>
      </c>
      <c r="E9" s="10">
        <v>424000.32</v>
      </c>
      <c r="F9" s="10">
        <v>4838880</v>
      </c>
      <c r="G9" s="10">
        <v>6576947.8</v>
      </c>
    </row>
    <row r="10" ht="28.5" customHeight="1" spans="1:7">
      <c r="A10" s="9" t="s">
        <v>430</v>
      </c>
      <c r="B10" s="10">
        <f>C10+D10+E10+F10+G10</f>
        <v>424000.32</v>
      </c>
      <c r="C10" s="11">
        <v>0</v>
      </c>
      <c r="D10" s="11">
        <v>0</v>
      </c>
      <c r="E10" s="11">
        <v>424000.32</v>
      </c>
      <c r="F10" s="11">
        <v>0</v>
      </c>
      <c r="G10" s="11">
        <v>0</v>
      </c>
    </row>
    <row r="11" ht="28.5" customHeight="1" spans="1:7">
      <c r="A11" s="9" t="s">
        <v>431</v>
      </c>
      <c r="B11" s="10">
        <f>C11</f>
        <v>0</v>
      </c>
      <c r="C11" s="11">
        <v>0</v>
      </c>
      <c r="D11" s="12" t="s">
        <v>53</v>
      </c>
      <c r="E11" s="12" t="s">
        <v>53</v>
      </c>
      <c r="F11" s="12" t="s">
        <v>53</v>
      </c>
      <c r="G11" s="12" t="s">
        <v>53</v>
      </c>
    </row>
    <row r="12" ht="28.5" customHeight="1" spans="1:7">
      <c r="A12" s="9" t="s">
        <v>432</v>
      </c>
      <c r="B12" s="10"/>
      <c r="C12" s="12" t="s">
        <v>53</v>
      </c>
      <c r="D12" s="12" t="s">
        <v>53</v>
      </c>
      <c r="E12" s="12" t="s">
        <v>53</v>
      </c>
      <c r="F12" s="12" t="s">
        <v>53</v>
      </c>
      <c r="G12" s="12" t="s">
        <v>53</v>
      </c>
    </row>
    <row r="13" ht="30.75" customHeight="1" spans="1:7">
      <c r="A13" s="13" t="s">
        <v>433</v>
      </c>
      <c r="B13" s="10">
        <f>G13</f>
        <v>5818588</v>
      </c>
      <c r="C13" s="12" t="s">
        <v>53</v>
      </c>
      <c r="D13" s="12" t="s">
        <v>53</v>
      </c>
      <c r="E13" s="12" t="s">
        <v>53</v>
      </c>
      <c r="F13" s="12" t="s">
        <v>53</v>
      </c>
      <c r="G13" s="11">
        <v>5818588</v>
      </c>
    </row>
    <row r="14" ht="28.5" customHeight="1" spans="1:7">
      <c r="A14" s="9" t="s">
        <v>434</v>
      </c>
      <c r="B14" s="10">
        <f>G14</f>
        <v>758359.8</v>
      </c>
      <c r="C14" s="12" t="s">
        <v>53</v>
      </c>
      <c r="D14" s="12" t="s">
        <v>53</v>
      </c>
      <c r="E14" s="12" t="s">
        <v>53</v>
      </c>
      <c r="F14" s="12" t="s">
        <v>53</v>
      </c>
      <c r="G14" s="11">
        <v>758359.8</v>
      </c>
    </row>
    <row r="15" ht="28.5" customHeight="1" spans="1:7">
      <c r="A15" s="9" t="s">
        <v>435</v>
      </c>
      <c r="B15" s="10">
        <f>G15</f>
        <v>0</v>
      </c>
      <c r="C15" s="12" t="s">
        <v>53</v>
      </c>
      <c r="D15" s="12" t="s">
        <v>53</v>
      </c>
      <c r="E15" s="12" t="s">
        <v>53</v>
      </c>
      <c r="F15" s="12" t="s">
        <v>53</v>
      </c>
      <c r="G15" s="11">
        <v>0</v>
      </c>
    </row>
    <row r="16" ht="28.5" customHeight="1" spans="1:7">
      <c r="A16" s="9" t="s">
        <v>436</v>
      </c>
      <c r="B16" s="10">
        <f>B9-B10-B11-B12-B13-B14-B15</f>
        <v>4838880</v>
      </c>
      <c r="C16" s="10">
        <f>C9-C10-C11</f>
        <v>0</v>
      </c>
      <c r="D16" s="10">
        <f>D9-D10</f>
        <v>0</v>
      </c>
      <c r="E16" s="10">
        <f>E9-E10</f>
        <v>0</v>
      </c>
      <c r="F16" s="10">
        <f>F9-F10</f>
        <v>4838880</v>
      </c>
      <c r="G16" s="10">
        <f>G9-G10-G13-G14-G15</f>
        <v>0</v>
      </c>
    </row>
    <row r="17" ht="28.5" customHeight="1" spans="1:7">
      <c r="A17" s="9" t="s">
        <v>437</v>
      </c>
      <c r="B17" s="10">
        <f>C17+D17+E17+F17+G17</f>
        <v>-11279953.23</v>
      </c>
      <c r="C17" s="10">
        <v>0</v>
      </c>
      <c r="D17" s="10">
        <v>0</v>
      </c>
      <c r="E17" s="10">
        <v>0</v>
      </c>
      <c r="F17" s="10">
        <v>-11279953.23</v>
      </c>
      <c r="G17" s="10">
        <v>0</v>
      </c>
    </row>
    <row r="18" ht="28.5" customHeight="1" spans="1:7">
      <c r="A18" s="9" t="s">
        <v>438</v>
      </c>
      <c r="B18" s="10">
        <f>C18+D18</f>
        <v>0</v>
      </c>
      <c r="C18" s="11">
        <v>0</v>
      </c>
      <c r="D18" s="11">
        <v>0</v>
      </c>
      <c r="E18" s="12" t="s">
        <v>53</v>
      </c>
      <c r="F18" s="12" t="s">
        <v>53</v>
      </c>
      <c r="G18" s="12" t="s">
        <v>53</v>
      </c>
    </row>
    <row r="19" ht="28.5" customHeight="1" spans="1:7">
      <c r="A19" s="9" t="s">
        <v>439</v>
      </c>
      <c r="B19" s="10"/>
      <c r="C19" s="12" t="s">
        <v>53</v>
      </c>
      <c r="D19" s="12" t="s">
        <v>53</v>
      </c>
      <c r="E19" s="12" t="s">
        <v>53</v>
      </c>
      <c r="F19" s="12" t="s">
        <v>53</v>
      </c>
      <c r="G19" s="12" t="s">
        <v>53</v>
      </c>
    </row>
    <row r="20" ht="28.5" customHeight="1" spans="1:7">
      <c r="A20" s="9" t="s">
        <v>440</v>
      </c>
      <c r="B20" s="10"/>
      <c r="C20" s="12" t="s">
        <v>53</v>
      </c>
      <c r="D20" s="12" t="s">
        <v>53</v>
      </c>
      <c r="E20" s="12" t="s">
        <v>53</v>
      </c>
      <c r="F20" s="12" t="s">
        <v>53</v>
      </c>
      <c r="G20" s="12" t="s">
        <v>53</v>
      </c>
    </row>
    <row r="21" ht="28.5" customHeight="1" spans="1:7">
      <c r="A21" s="9" t="s">
        <v>441</v>
      </c>
      <c r="B21" s="10">
        <f>F21</f>
        <v>0</v>
      </c>
      <c r="C21" s="12" t="s">
        <v>53</v>
      </c>
      <c r="D21" s="12" t="s">
        <v>53</v>
      </c>
      <c r="E21" s="12" t="s">
        <v>53</v>
      </c>
      <c r="F21" s="11">
        <v>0</v>
      </c>
      <c r="G21" s="12" t="s">
        <v>53</v>
      </c>
    </row>
    <row r="22" ht="28.5" customHeight="1" spans="1:7">
      <c r="A22" s="9" t="s">
        <v>442</v>
      </c>
      <c r="B22" s="10">
        <f>B17-B18-B19-B20-B21</f>
        <v>-11279953.23</v>
      </c>
      <c r="C22" s="10">
        <f>C17-C18</f>
        <v>0</v>
      </c>
      <c r="D22" s="10">
        <f>D17-D18</f>
        <v>0</v>
      </c>
      <c r="E22" s="10">
        <f>E17</f>
        <v>0</v>
      </c>
      <c r="F22" s="10">
        <f>F17-F21</f>
        <v>-11279953.23</v>
      </c>
      <c r="G22" s="10">
        <f>G17</f>
        <v>0</v>
      </c>
    </row>
    <row r="23" ht="28.5" customHeight="1" spans="1:7">
      <c r="A23" s="9" t="s">
        <v>443</v>
      </c>
      <c r="B23" s="10">
        <f>C23+D23+E23+F23+G23</f>
        <v>17254898.37</v>
      </c>
      <c r="C23" s="10">
        <v>0</v>
      </c>
      <c r="D23" s="10">
        <v>0</v>
      </c>
      <c r="E23" s="10">
        <v>17254468.53</v>
      </c>
      <c r="F23" s="10">
        <v>0</v>
      </c>
      <c r="G23" s="10">
        <v>429.84</v>
      </c>
    </row>
    <row r="24" ht="28.5" customHeight="1" spans="1:7">
      <c r="A24" s="9" t="s">
        <v>444</v>
      </c>
      <c r="B24" s="10">
        <f>C24+D24</f>
        <v>0</v>
      </c>
      <c r="C24" s="11">
        <v>0</v>
      </c>
      <c r="D24" s="11">
        <v>0</v>
      </c>
      <c r="E24" s="12" t="s">
        <v>53</v>
      </c>
      <c r="F24" s="12" t="s">
        <v>53</v>
      </c>
      <c r="G24" s="12" t="s">
        <v>53</v>
      </c>
    </row>
    <row r="25" ht="28.5" customHeight="1" spans="1:7">
      <c r="A25" s="9" t="s">
        <v>445</v>
      </c>
      <c r="B25" s="10"/>
      <c r="C25" s="12" t="s">
        <v>53</v>
      </c>
      <c r="D25" s="12" t="s">
        <v>53</v>
      </c>
      <c r="E25" s="12" t="s">
        <v>53</v>
      </c>
      <c r="F25" s="12" t="s">
        <v>53</v>
      </c>
      <c r="G25" s="12" t="s">
        <v>53</v>
      </c>
    </row>
    <row r="26" ht="28.5" customHeight="1" spans="1:7">
      <c r="A26" s="9" t="s">
        <v>446</v>
      </c>
      <c r="B26" s="10">
        <f>C26+D26+E26+F26+G26</f>
        <v>17254898.37</v>
      </c>
      <c r="C26" s="11">
        <v>0</v>
      </c>
      <c r="D26" s="11">
        <v>0</v>
      </c>
      <c r="E26" s="11">
        <v>17254468.53</v>
      </c>
      <c r="F26" s="11">
        <v>0</v>
      </c>
      <c r="G26" s="11">
        <v>429.84</v>
      </c>
    </row>
    <row r="27" ht="28.5" customHeight="1" spans="1:7">
      <c r="A27" s="9" t="s">
        <v>447</v>
      </c>
      <c r="B27" s="10">
        <f>F27</f>
        <v>0</v>
      </c>
      <c r="C27" s="12" t="s">
        <v>53</v>
      </c>
      <c r="D27" s="12" t="s">
        <v>53</v>
      </c>
      <c r="E27" s="12" t="s">
        <v>53</v>
      </c>
      <c r="F27" s="11">
        <v>0</v>
      </c>
      <c r="G27" s="12" t="s">
        <v>53</v>
      </c>
    </row>
    <row r="28" ht="27" customHeight="1" spans="1:7">
      <c r="A28" s="9" t="s">
        <v>442</v>
      </c>
      <c r="B28" s="10">
        <f>B23-B24-B25-B26-B27</f>
        <v>0</v>
      </c>
      <c r="C28" s="10">
        <f>(C23-C24)-C26</f>
        <v>0</v>
      </c>
      <c r="D28" s="10">
        <f>(D23-D24)-D26</f>
        <v>0</v>
      </c>
      <c r="E28" s="10">
        <f>E23-E26</f>
        <v>0</v>
      </c>
      <c r="F28" s="10">
        <f>(F23-F26)-F27</f>
        <v>0</v>
      </c>
      <c r="G28" s="10">
        <f>G23-G26</f>
        <v>0</v>
      </c>
    </row>
    <row r="29" ht="28.5" customHeight="1" spans="1:7">
      <c r="A29" s="14"/>
      <c r="B29" s="15"/>
      <c r="C29" s="15"/>
      <c r="D29" s="15"/>
      <c r="E29" s="15"/>
      <c r="F29" s="15"/>
      <c r="G29" s="16" t="s">
        <v>448</v>
      </c>
    </row>
  </sheetData>
  <mergeCells count="1">
    <mergeCell ref="A1:G1"/>
  </mergeCells>
  <printOptions horizontalCentered="1"/>
  <pageMargins left="0.393055555555556" right="0.393055555555556" top="0.393055555555556" bottom="0.393055555555556" header="0.511805555555556" footer="0.511805555555556"/>
  <pageSetup paperSize="9" scale="65" orientation="landscape" errors="blank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7"/>
  <sheetViews>
    <sheetView showGridLines="0" zoomScalePageLayoutView="60" topLeftCell="A4" workbookViewId="0">
      <pane topLeftCell="B3" activePane="bottomRight" state="frozen"/>
      <selection activeCell="B14" sqref="B14"/>
    </sheetView>
  </sheetViews>
  <sheetFormatPr defaultColWidth="8" defaultRowHeight="13.8" outlineLevelCol="2"/>
  <cols>
    <col min="1" max="1" width="1.14166666666667" style="1"/>
    <col min="2" max="2" width="110.141666666667" style="1"/>
    <col min="3" max="3" width="4.15833333333333" style="1"/>
  </cols>
  <sheetData>
    <row r="1" ht="45.75" customHeight="1" spans="2:3">
      <c r="B1" s="17" t="s">
        <v>17</v>
      </c>
      <c r="C1" s="138"/>
    </row>
    <row r="2" ht="19.5" customHeight="1" spans="2:3">
      <c r="B2" s="139"/>
      <c r="C2" s="139"/>
    </row>
    <row r="3" ht="19.5" customHeight="1" spans="2:3">
      <c r="B3" s="124" t="s">
        <v>18</v>
      </c>
      <c r="C3" s="140"/>
    </row>
    <row r="4" ht="19.5" customHeight="1" spans="2:3">
      <c r="B4" s="124" t="s">
        <v>19</v>
      </c>
      <c r="C4" s="139"/>
    </row>
    <row r="5" ht="19.5" customHeight="1" spans="2:3">
      <c r="B5" s="124" t="s">
        <v>20</v>
      </c>
      <c r="C5" s="140"/>
    </row>
    <row r="6" ht="19.5" customHeight="1" spans="2:3">
      <c r="B6" s="124" t="s">
        <v>21</v>
      </c>
      <c r="C6" s="139"/>
    </row>
    <row r="7" ht="19.5" customHeight="1" spans="2:3">
      <c r="B7" s="124" t="s">
        <v>22</v>
      </c>
      <c r="C7" s="140"/>
    </row>
    <row r="8" ht="19.5" customHeight="1" spans="2:3">
      <c r="B8" s="124" t="s">
        <v>23</v>
      </c>
      <c r="C8" s="140"/>
    </row>
    <row r="9" ht="19.5" customHeight="1" spans="2:3">
      <c r="B9" s="124" t="s">
        <v>24</v>
      </c>
      <c r="C9" s="139"/>
    </row>
    <row r="10" ht="19.5" customHeight="1" spans="2:3">
      <c r="B10" s="141" t="s">
        <v>25</v>
      </c>
      <c r="C10" s="142"/>
    </row>
    <row r="11" ht="19.5" customHeight="1" spans="2:3">
      <c r="B11" s="141" t="s">
        <v>26</v>
      </c>
      <c r="C11" s="142"/>
    </row>
    <row r="12" ht="19.5" customHeight="1" spans="2:3">
      <c r="B12" s="124" t="s">
        <v>27</v>
      </c>
      <c r="C12" s="140"/>
    </row>
    <row r="13" ht="19.5" customHeight="1" spans="2:3">
      <c r="B13" s="124" t="s">
        <v>28</v>
      </c>
      <c r="C13" s="140"/>
    </row>
    <row r="14" ht="19.5" customHeight="1" spans="2:3">
      <c r="B14" s="124" t="s">
        <v>29</v>
      </c>
      <c r="C14" s="139"/>
    </row>
    <row r="15" ht="19.5" customHeight="1" spans="2:3">
      <c r="B15" s="124" t="s">
        <v>30</v>
      </c>
      <c r="C15" s="140"/>
    </row>
    <row r="16" ht="19.5" customHeight="1" spans="2:3">
      <c r="B16" s="124" t="s">
        <v>31</v>
      </c>
      <c r="C16" s="140"/>
    </row>
    <row r="17" ht="19.5" customHeight="1" spans="2:3">
      <c r="B17" s="124" t="s">
        <v>32</v>
      </c>
      <c r="C17" s="140"/>
    </row>
  </sheetData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tabSelected="1" zoomScale="55" zoomScaleNormal="55" zoomScalePageLayoutView="60" workbookViewId="0">
      <pane topLeftCell="D7" activePane="bottomRight" state="frozen"/>
      <selection activeCell="E15" sqref="E15"/>
    </sheetView>
  </sheetViews>
  <sheetFormatPr defaultColWidth="8" defaultRowHeight="13.8"/>
  <cols>
    <col min="1" max="1" width="23.6666666666667" style="1"/>
    <col min="2" max="2" width="23.375" style="1"/>
    <col min="3" max="3" width="22.8" style="1"/>
    <col min="4" max="13" width="24.2333333333333" style="1"/>
  </cols>
  <sheetData>
    <row r="1" ht="48" customHeight="1" spans="1:13">
      <c r="A1" s="2" t="s">
        <v>33</v>
      </c>
      <c r="B1" s="17"/>
      <c r="C1" s="17"/>
      <c r="D1" s="131"/>
      <c r="E1" s="17"/>
      <c r="F1" s="132"/>
      <c r="G1" s="132"/>
      <c r="H1" s="17"/>
      <c r="I1" s="17"/>
      <c r="J1" s="17"/>
      <c r="K1" s="17"/>
      <c r="L1" s="17"/>
      <c r="M1" s="17"/>
    </row>
    <row r="2" ht="14.25" customHeight="1" spans="1:13">
      <c r="A2" s="119"/>
      <c r="B2" s="119"/>
      <c r="C2" s="119"/>
      <c r="D2" s="19"/>
      <c r="E2" s="119"/>
      <c r="F2" s="130"/>
      <c r="G2" s="130"/>
      <c r="H2" s="119"/>
      <c r="I2" s="119"/>
      <c r="J2" s="119"/>
      <c r="K2" s="119"/>
      <c r="L2" s="119"/>
      <c r="M2" s="119"/>
    </row>
    <row r="3" ht="19.5" customHeight="1" spans="1:13">
      <c r="A3" s="19"/>
      <c r="B3" s="19"/>
      <c r="C3" s="19"/>
      <c r="D3" s="19"/>
      <c r="E3" s="19"/>
      <c r="F3" s="130"/>
      <c r="G3" s="130"/>
      <c r="H3" s="19"/>
      <c r="I3" s="19"/>
      <c r="J3" s="19"/>
      <c r="K3" s="107"/>
      <c r="L3" s="107"/>
      <c r="M3" s="107" t="s">
        <v>34</v>
      </c>
    </row>
    <row r="4" ht="19.5" customHeight="1" spans="1:13">
      <c r="A4" s="53" t="s">
        <v>35</v>
      </c>
      <c r="B4" s="54"/>
      <c r="C4" s="53"/>
      <c r="D4" s="53"/>
      <c r="E4" s="53"/>
      <c r="F4" s="88"/>
      <c r="G4" s="88"/>
      <c r="H4" s="53"/>
      <c r="I4" s="53"/>
      <c r="J4" s="53"/>
      <c r="K4" s="55"/>
      <c r="L4" s="55"/>
      <c r="M4" s="55" t="s">
        <v>36</v>
      </c>
    </row>
    <row r="5" ht="30" customHeight="1" spans="1:13">
      <c r="A5" s="57" t="s">
        <v>37</v>
      </c>
      <c r="B5" s="57" t="s">
        <v>38</v>
      </c>
      <c r="C5" s="95"/>
      <c r="D5" s="57" t="s">
        <v>39</v>
      </c>
      <c r="E5" s="95"/>
      <c r="F5" s="57" t="s">
        <v>40</v>
      </c>
      <c r="G5" s="133"/>
      <c r="H5" s="109" t="s">
        <v>41</v>
      </c>
      <c r="I5" s="95"/>
      <c r="J5" s="57" t="s">
        <v>42</v>
      </c>
      <c r="K5" s="95"/>
      <c r="L5" s="57" t="s">
        <v>43</v>
      </c>
      <c r="M5" s="95"/>
    </row>
    <row r="6" ht="30" customHeight="1" spans="1:13">
      <c r="A6" s="95"/>
      <c r="B6" s="57" t="s">
        <v>44</v>
      </c>
      <c r="C6" s="57" t="s">
        <v>45</v>
      </c>
      <c r="D6" s="56" t="s">
        <v>44</v>
      </c>
      <c r="E6" s="56" t="s">
        <v>45</v>
      </c>
      <c r="F6" s="56" t="s">
        <v>44</v>
      </c>
      <c r="G6" s="134" t="s">
        <v>45</v>
      </c>
      <c r="H6" s="94" t="s">
        <v>44</v>
      </c>
      <c r="I6" s="56" t="s">
        <v>45</v>
      </c>
      <c r="J6" s="57" t="s">
        <v>44</v>
      </c>
      <c r="K6" s="57" t="s">
        <v>45</v>
      </c>
      <c r="L6" s="57" t="s">
        <v>44</v>
      </c>
      <c r="M6" s="57" t="s">
        <v>45</v>
      </c>
    </row>
    <row r="7" ht="30" customHeight="1" spans="1:13">
      <c r="A7" s="59" t="s">
        <v>46</v>
      </c>
      <c r="B7" s="66">
        <f>D7+F7+H7+7+L7</f>
        <v>190510936.1</v>
      </c>
      <c r="C7" s="66">
        <f>E7+G7+I7+7+M7</f>
        <v>231123233.87</v>
      </c>
      <c r="D7" s="66">
        <f>D8+D9+D10+D11+D12+D13</f>
        <v>0</v>
      </c>
      <c r="E7" s="66">
        <f>E8+E9+E10+E11+E12+E13</f>
        <v>0</v>
      </c>
      <c r="F7" s="66">
        <f>F8+F9+F10+F11+F12+F13</f>
        <v>0</v>
      </c>
      <c r="G7" s="104">
        <f>G8+G9+G10+G11+G12+G13</f>
        <v>0</v>
      </c>
      <c r="H7" s="110">
        <f t="shared" ref="H7:M7" si="0">H8+H9+H10+H11+H12</f>
        <v>136885860.27</v>
      </c>
      <c r="I7" s="66">
        <f t="shared" si="0"/>
        <v>184632367.84</v>
      </c>
      <c r="J7" s="66">
        <f t="shared" si="0"/>
        <v>196303964.64</v>
      </c>
      <c r="K7" s="66">
        <f t="shared" si="0"/>
        <v>178535326.33</v>
      </c>
      <c r="L7" s="66">
        <f t="shared" si="0"/>
        <v>53625068.83</v>
      </c>
      <c r="M7" s="66">
        <f t="shared" si="0"/>
        <v>46490859.03</v>
      </c>
    </row>
    <row r="8" ht="30" customHeight="1" spans="1:13">
      <c r="A8" s="59" t="s">
        <v>47</v>
      </c>
      <c r="B8" s="66">
        <f>D8+F8+H8+J8+L8</f>
        <v>0</v>
      </c>
      <c r="C8" s="66">
        <f>E8+G8+I8+K8+M8</f>
        <v>0</v>
      </c>
      <c r="D8" s="83">
        <v>0</v>
      </c>
      <c r="E8" s="83">
        <v>0</v>
      </c>
      <c r="F8" s="83">
        <v>0</v>
      </c>
      <c r="G8" s="103">
        <v>0</v>
      </c>
      <c r="H8" s="135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</row>
    <row r="9" ht="30" customHeight="1" spans="1:13">
      <c r="A9" s="59" t="s">
        <v>48</v>
      </c>
      <c r="B9" s="66">
        <f>D9+F9+H9+J9+L9</f>
        <v>22987162.61</v>
      </c>
      <c r="C9" s="66">
        <f>E9+G9+I9+K9+M9</f>
        <v>39617564.4</v>
      </c>
      <c r="D9" s="83">
        <v>0</v>
      </c>
      <c r="E9" s="83">
        <v>0</v>
      </c>
      <c r="F9" s="83">
        <v>0</v>
      </c>
      <c r="G9" s="103">
        <v>0</v>
      </c>
      <c r="H9" s="135">
        <v>21431156.89</v>
      </c>
      <c r="I9" s="83">
        <v>29465374.9</v>
      </c>
      <c r="J9" s="83">
        <v>737151.66</v>
      </c>
      <c r="K9" s="83">
        <v>312858.15</v>
      </c>
      <c r="L9" s="83">
        <v>818854.06</v>
      </c>
      <c r="M9" s="83">
        <v>9839331.35</v>
      </c>
    </row>
    <row r="10" ht="30" customHeight="1" spans="1:13">
      <c r="A10" s="59" t="s">
        <v>49</v>
      </c>
      <c r="B10" s="66">
        <f>D10+F10+H10+J10+L10</f>
        <v>363827731.13</v>
      </c>
      <c r="C10" s="66">
        <f>E10+G10+I10+K10+M10</f>
        <v>381320942.03</v>
      </c>
      <c r="D10" s="83">
        <v>0</v>
      </c>
      <c r="E10" s="83">
        <v>0</v>
      </c>
      <c r="F10" s="83">
        <v>0</v>
      </c>
      <c r="G10" s="103">
        <v>0</v>
      </c>
      <c r="H10" s="135">
        <v>115454703.38</v>
      </c>
      <c r="I10" s="83">
        <v>155166992.94</v>
      </c>
      <c r="J10" s="83">
        <v>195566812.98</v>
      </c>
      <c r="K10" s="83">
        <v>189502421.41</v>
      </c>
      <c r="L10" s="83">
        <v>52806214.77</v>
      </c>
      <c r="M10" s="83">
        <v>36651527.68</v>
      </c>
    </row>
    <row r="11" ht="30" customHeight="1" spans="1:13">
      <c r="A11" s="59" t="s">
        <v>50</v>
      </c>
      <c r="B11" s="66">
        <f>D11+F11+H11+J11+L11</f>
        <v>0</v>
      </c>
      <c r="C11" s="66">
        <f>E11+G11+I11+K11+M11</f>
        <v>-11279953.23</v>
      </c>
      <c r="D11" s="83">
        <v>0</v>
      </c>
      <c r="E11" s="83">
        <v>0</v>
      </c>
      <c r="F11" s="83">
        <v>0</v>
      </c>
      <c r="G11" s="103">
        <v>0</v>
      </c>
      <c r="H11" s="135">
        <v>0</v>
      </c>
      <c r="I11" s="83">
        <v>0</v>
      </c>
      <c r="J11" s="83">
        <v>0</v>
      </c>
      <c r="K11" s="83">
        <v>-11279953.23</v>
      </c>
      <c r="L11" s="83">
        <v>0</v>
      </c>
      <c r="M11" s="83">
        <v>0</v>
      </c>
    </row>
    <row r="12" ht="30" customHeight="1" spans="1:13">
      <c r="A12" s="59" t="s">
        <v>51</v>
      </c>
      <c r="B12" s="66">
        <f>D12+F12+H12+J12+L12</f>
        <v>0</v>
      </c>
      <c r="C12" s="66">
        <f>E12+G12+I12+K12+M12</f>
        <v>0</v>
      </c>
      <c r="D12" s="83">
        <v>0</v>
      </c>
      <c r="E12" s="83">
        <v>0</v>
      </c>
      <c r="F12" s="83">
        <v>0</v>
      </c>
      <c r="G12" s="103">
        <v>0</v>
      </c>
      <c r="H12" s="135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ht="30" customHeight="1" spans="1:13">
      <c r="A13" s="59" t="s">
        <v>52</v>
      </c>
      <c r="B13" s="66">
        <f>D13+F13</f>
        <v>0</v>
      </c>
      <c r="C13" s="66">
        <f>E13+G13</f>
        <v>0</v>
      </c>
      <c r="D13" s="83">
        <v>0</v>
      </c>
      <c r="E13" s="83">
        <v>0</v>
      </c>
      <c r="F13" s="83">
        <v>0</v>
      </c>
      <c r="G13" s="83">
        <v>0</v>
      </c>
      <c r="H13" s="60" t="s">
        <v>53</v>
      </c>
      <c r="I13" s="60" t="s">
        <v>53</v>
      </c>
      <c r="J13" s="60" t="s">
        <v>53</v>
      </c>
      <c r="K13" s="60" t="s">
        <v>53</v>
      </c>
      <c r="L13" s="60" t="s">
        <v>53</v>
      </c>
      <c r="M13" s="60" t="s">
        <v>53</v>
      </c>
    </row>
    <row r="14" ht="30" customHeight="1" spans="1:13">
      <c r="A14" s="59" t="s">
        <v>54</v>
      </c>
      <c r="B14" s="66">
        <f>D14+F14+H14+J14+L14</f>
        <v>10430498.14</v>
      </c>
      <c r="C14" s="66">
        <f>E14+G14+I14+14+M14</f>
        <v>17254912.37</v>
      </c>
      <c r="D14" s="66">
        <f t="shared" ref="D14:Q14" si="1">D15+D16</f>
        <v>0</v>
      </c>
      <c r="E14" s="66">
        <f t="shared" si="1"/>
        <v>0</v>
      </c>
      <c r="F14" s="66">
        <f t="shared" si="1"/>
        <v>0</v>
      </c>
      <c r="G14" s="104">
        <f t="shared" si="1"/>
        <v>0</v>
      </c>
      <c r="H14" s="110">
        <f t="shared" si="1"/>
        <v>10430498.14</v>
      </c>
      <c r="I14" s="66">
        <f t="shared" si="1"/>
        <v>17254468.53</v>
      </c>
      <c r="J14" s="66">
        <f t="shared" si="1"/>
        <v>0</v>
      </c>
      <c r="K14" s="66">
        <f t="shared" si="1"/>
        <v>0</v>
      </c>
      <c r="L14" s="66">
        <f t="shared" si="1"/>
        <v>0</v>
      </c>
      <c r="M14" s="66">
        <f t="shared" si="1"/>
        <v>429.84</v>
      </c>
    </row>
    <row r="15" ht="30" customHeight="1" spans="1:13">
      <c r="A15" s="59" t="s">
        <v>55</v>
      </c>
      <c r="B15" s="66">
        <f>D15+F15+H15+J15+L15</f>
        <v>0</v>
      </c>
      <c r="C15" s="66">
        <f>E15+G15+I15+14+M15</f>
        <v>14</v>
      </c>
      <c r="D15" s="83">
        <v>0</v>
      </c>
      <c r="E15" s="83">
        <v>0</v>
      </c>
      <c r="F15" s="83">
        <v>0</v>
      </c>
      <c r="G15" s="103">
        <v>0</v>
      </c>
      <c r="H15" s="135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ht="30" customHeight="1" spans="1:13">
      <c r="A16" s="59" t="s">
        <v>56</v>
      </c>
      <c r="B16" s="66">
        <f>D16+F16+H16+J16+L16</f>
        <v>10430498.14</v>
      </c>
      <c r="C16" s="66">
        <f>E16+G16+I16+14+M16</f>
        <v>17254912.37</v>
      </c>
      <c r="D16" s="83">
        <v>0</v>
      </c>
      <c r="E16" s="83">
        <v>0</v>
      </c>
      <c r="F16" s="83">
        <v>0</v>
      </c>
      <c r="G16" s="103">
        <v>0</v>
      </c>
      <c r="H16" s="135">
        <v>10430498.14</v>
      </c>
      <c r="I16" s="83">
        <v>17254468.53</v>
      </c>
      <c r="J16" s="83">
        <v>0</v>
      </c>
      <c r="K16" s="83">
        <v>0</v>
      </c>
      <c r="L16" s="83">
        <v>0</v>
      </c>
      <c r="M16" s="83">
        <v>429.84</v>
      </c>
    </row>
    <row r="17" ht="30" customHeight="1" spans="1:13">
      <c r="A17" s="59" t="s">
        <v>57</v>
      </c>
      <c r="B17" s="66">
        <f>D17+F17+H17+J17+L17</f>
        <v>376384395.6</v>
      </c>
      <c r="C17" s="66">
        <f>E17+G17+I17+14+M17</f>
        <v>213868342.5</v>
      </c>
      <c r="D17" s="66">
        <f t="shared" ref="D17:Q17" si="2">D7-D14</f>
        <v>0</v>
      </c>
      <c r="E17" s="66">
        <f t="shared" si="2"/>
        <v>0</v>
      </c>
      <c r="F17" s="77">
        <f t="shared" si="2"/>
        <v>0</v>
      </c>
      <c r="G17" s="136">
        <f t="shared" si="2"/>
        <v>0</v>
      </c>
      <c r="H17" s="110">
        <f t="shared" si="2"/>
        <v>126455362.13</v>
      </c>
      <c r="I17" s="66">
        <f t="shared" si="2"/>
        <v>167377899.31</v>
      </c>
      <c r="J17" s="66">
        <f t="shared" si="2"/>
        <v>196303964.64</v>
      </c>
      <c r="K17" s="66">
        <f t="shared" si="2"/>
        <v>178535326.33</v>
      </c>
      <c r="L17" s="66">
        <f t="shared" si="2"/>
        <v>53625068.83</v>
      </c>
      <c r="M17" s="66">
        <f t="shared" si="2"/>
        <v>46490429.19</v>
      </c>
    </row>
    <row r="18" ht="30" customHeight="1" spans="1:13">
      <c r="A18" s="116"/>
      <c r="B18" s="116"/>
      <c r="C18" s="116"/>
      <c r="D18" s="116"/>
      <c r="E18" s="116"/>
      <c r="F18" s="49"/>
      <c r="G18" s="49"/>
      <c r="H18" s="116"/>
      <c r="I18" s="116"/>
      <c r="J18" s="116"/>
      <c r="K18" s="137"/>
      <c r="L18" s="137"/>
      <c r="M18" s="137" t="s">
        <v>58</v>
      </c>
    </row>
  </sheetData>
  <mergeCells count="8">
    <mergeCell ref="A1:M1"/>
    <mergeCell ref="B5:C5"/>
    <mergeCell ref="D5:E5"/>
    <mergeCell ref="F5:G5"/>
    <mergeCell ref="H5:I5"/>
    <mergeCell ref="J5:K5"/>
    <mergeCell ref="L5:M5"/>
    <mergeCell ref="A5:A6"/>
  </mergeCells>
  <printOptions horizontalCentered="1"/>
  <pageMargins left="0.393055555555556" right="0.393055555555556" top="0.393055555555556" bottom="0.393055555555556" header="0.511805555555556" footer="0.511805555555556"/>
  <pageSetup paperSize="9" scale="41" orientation="landscape" errors="blank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Zeros="0" zoomScale="85" zoomScaleNormal="85" zoomScalePageLayoutView="60" workbookViewId="0">
      <pane topLeftCell="C5" activePane="bottomRight" state="frozen"/>
      <selection activeCell="C18" sqref="C18"/>
    </sheetView>
  </sheetViews>
  <sheetFormatPr defaultColWidth="8" defaultRowHeight="13.8" outlineLevelCol="6"/>
  <cols>
    <col min="1" max="1" width="47.9" style="1"/>
    <col min="2" max="2" width="27.25" style="1"/>
    <col min="3" max="7" width="22.9416666666667" style="1"/>
  </cols>
  <sheetData>
    <row r="1" ht="48" customHeight="1" spans="1:7">
      <c r="A1" s="2" t="s">
        <v>59</v>
      </c>
      <c r="B1" s="17"/>
      <c r="C1" s="17"/>
      <c r="D1" s="17"/>
      <c r="E1" s="17"/>
      <c r="F1" s="17"/>
      <c r="G1" s="17"/>
    </row>
    <row r="2" ht="19.5" customHeight="1" spans="1:7">
      <c r="A2" s="19"/>
      <c r="B2" s="19"/>
      <c r="C2" s="19"/>
      <c r="D2" s="19"/>
      <c r="E2" s="19"/>
      <c r="F2" s="19"/>
      <c r="G2" s="107" t="s">
        <v>60</v>
      </c>
    </row>
    <row r="3" ht="19.5" customHeight="1" spans="1:7">
      <c r="A3" s="53" t="s">
        <v>35</v>
      </c>
      <c r="B3" s="53"/>
      <c r="C3" s="53"/>
      <c r="D3" s="53"/>
      <c r="E3" s="53"/>
      <c r="F3" s="53"/>
      <c r="G3" s="55" t="s">
        <v>36</v>
      </c>
    </row>
    <row r="4" ht="39" customHeight="1" spans="1:7">
      <c r="A4" s="57" t="s">
        <v>61</v>
      </c>
      <c r="B4" s="56" t="s">
        <v>62</v>
      </c>
      <c r="C4" s="128" t="s">
        <v>63</v>
      </c>
      <c r="D4" s="56" t="s">
        <v>64</v>
      </c>
      <c r="E4" s="56" t="s">
        <v>65</v>
      </c>
      <c r="F4" s="56" t="s">
        <v>42</v>
      </c>
      <c r="G4" s="56" t="s">
        <v>43</v>
      </c>
    </row>
    <row r="5" ht="28.5" customHeight="1" spans="1:7">
      <c r="A5" s="129" t="s">
        <v>66</v>
      </c>
      <c r="B5" s="66">
        <f>C5+D5+E5+F5+G5</f>
        <v>568014735.09</v>
      </c>
      <c r="C5" s="66">
        <v>0</v>
      </c>
      <c r="D5" s="66">
        <v>0</v>
      </c>
      <c r="E5" s="66">
        <v>513455219</v>
      </c>
      <c r="F5" s="66">
        <v>27094367.6</v>
      </c>
      <c r="G5" s="66">
        <v>27465148.49</v>
      </c>
    </row>
    <row r="6" ht="28.5" customHeight="1" spans="1:7">
      <c r="A6" s="108" t="s">
        <v>67</v>
      </c>
      <c r="B6" s="66">
        <f>C6+D6+E6+F6+G6</f>
        <v>308725317.2</v>
      </c>
      <c r="C6" s="66">
        <v>0</v>
      </c>
      <c r="D6" s="66">
        <v>0</v>
      </c>
      <c r="E6" s="66">
        <v>263825928.75</v>
      </c>
      <c r="F6" s="66">
        <v>21196103.98</v>
      </c>
      <c r="G6" s="66">
        <v>23703284.47</v>
      </c>
    </row>
    <row r="7" ht="28.5" customHeight="1" spans="1:7">
      <c r="A7" s="108" t="s">
        <v>68</v>
      </c>
      <c r="B7" s="66">
        <f t="shared" ref="B7:B14" si="0">C7+D7+E7+F7+G7</f>
        <v>235076900</v>
      </c>
      <c r="C7" s="66">
        <v>0</v>
      </c>
      <c r="D7" s="66">
        <v>0</v>
      </c>
      <c r="E7" s="66">
        <v>233956900</v>
      </c>
      <c r="F7" s="66">
        <v>1120000</v>
      </c>
      <c r="G7" s="66">
        <v>0</v>
      </c>
    </row>
    <row r="8" ht="28.5" customHeight="1" spans="1:7">
      <c r="A8" s="59" t="s">
        <v>69</v>
      </c>
      <c r="B8" s="66">
        <f t="shared" si="0"/>
        <v>5905766.33</v>
      </c>
      <c r="C8" s="66">
        <v>0</v>
      </c>
      <c r="D8" s="66">
        <v>0</v>
      </c>
      <c r="E8" s="66">
        <v>1250843.7</v>
      </c>
      <c r="F8" s="66">
        <v>3739177.81</v>
      </c>
      <c r="G8" s="66">
        <v>915744.82</v>
      </c>
    </row>
    <row r="9" ht="28.5" customHeight="1" spans="1:7">
      <c r="A9" s="59" t="s">
        <v>70</v>
      </c>
      <c r="B9" s="66">
        <f t="shared" si="0"/>
        <v>0</v>
      </c>
      <c r="C9" s="66">
        <v>0</v>
      </c>
      <c r="D9" s="66">
        <v>0</v>
      </c>
      <c r="E9" s="66"/>
      <c r="F9" s="66"/>
      <c r="G9" s="66"/>
    </row>
    <row r="10" ht="28.5" customHeight="1" spans="1:7">
      <c r="A10" s="59" t="s">
        <v>71</v>
      </c>
      <c r="B10" s="66">
        <f t="shared" si="0"/>
        <v>14325481.54</v>
      </c>
      <c r="C10" s="66">
        <v>0</v>
      </c>
      <c r="D10" s="66">
        <v>0</v>
      </c>
      <c r="E10" s="66">
        <v>14325481.54</v>
      </c>
      <c r="F10" s="66"/>
      <c r="G10" s="66">
        <v>0</v>
      </c>
    </row>
    <row r="11" ht="28.5" customHeight="1" spans="1:7">
      <c r="A11" s="59" t="s">
        <v>72</v>
      </c>
      <c r="B11" s="66">
        <f t="shared" si="0"/>
        <v>160896.61</v>
      </c>
      <c r="C11" s="66">
        <v>0</v>
      </c>
      <c r="D11" s="66">
        <v>0</v>
      </c>
      <c r="E11" s="66">
        <v>96065.01</v>
      </c>
      <c r="F11" s="66">
        <v>8712.4</v>
      </c>
      <c r="G11" s="66">
        <v>56119.2</v>
      </c>
    </row>
    <row r="12" ht="28.5" customHeight="1" spans="1:7">
      <c r="A12" s="59" t="s">
        <v>73</v>
      </c>
      <c r="B12" s="66">
        <f t="shared" si="0"/>
        <v>0</v>
      </c>
      <c r="C12" s="66">
        <v>0</v>
      </c>
      <c r="D12" s="66"/>
      <c r="E12" s="66"/>
      <c r="F12" s="66"/>
      <c r="G12" s="66"/>
    </row>
    <row r="13" ht="28.5" customHeight="1" spans="1:7">
      <c r="A13" s="59" t="s">
        <v>74</v>
      </c>
      <c r="B13" s="66">
        <f t="shared" si="0"/>
        <v>0</v>
      </c>
      <c r="C13" s="66">
        <v>0</v>
      </c>
      <c r="D13" s="66"/>
      <c r="E13" s="66"/>
      <c r="F13" s="66"/>
      <c r="G13" s="66"/>
    </row>
    <row r="14" ht="28.5" customHeight="1" spans="1:7">
      <c r="A14" s="108" t="s">
        <v>75</v>
      </c>
      <c r="B14" s="66">
        <f t="shared" si="0"/>
        <v>551995475.86</v>
      </c>
      <c r="C14" s="66">
        <v>0</v>
      </c>
      <c r="D14" s="66">
        <v>0</v>
      </c>
      <c r="E14" s="66">
        <v>472532681.82</v>
      </c>
      <c r="F14" s="66">
        <v>44863005.91</v>
      </c>
      <c r="G14" s="66">
        <v>34599788.13</v>
      </c>
    </row>
    <row r="15" ht="28.5" customHeight="1" spans="1:7">
      <c r="A15" s="108" t="s">
        <v>76</v>
      </c>
      <c r="B15" s="66">
        <f t="shared" ref="B15:B21" si="1">C15+D15+E15+F15+G15</f>
        <v>523992923.1</v>
      </c>
      <c r="C15" s="66">
        <v>0</v>
      </c>
      <c r="D15" s="66">
        <v>0</v>
      </c>
      <c r="E15" s="66">
        <v>468909038.66</v>
      </c>
      <c r="F15" s="66">
        <v>39337190.11</v>
      </c>
      <c r="G15" s="66">
        <v>15746694.33</v>
      </c>
    </row>
    <row r="16" ht="28.5" customHeight="1" spans="1:7">
      <c r="A16" s="108" t="s">
        <v>77</v>
      </c>
      <c r="B16" s="66">
        <f t="shared" si="1"/>
        <v>3199642.84</v>
      </c>
      <c r="C16" s="66">
        <v>0</v>
      </c>
      <c r="D16" s="66">
        <v>0</v>
      </c>
      <c r="E16" s="66">
        <v>3199642.84</v>
      </c>
      <c r="F16" s="66"/>
      <c r="G16" s="66">
        <v>0</v>
      </c>
    </row>
    <row r="17" ht="28.5" customHeight="1" spans="1:7">
      <c r="A17" s="59" t="s">
        <v>78</v>
      </c>
      <c r="B17" s="66">
        <f t="shared" si="1"/>
        <v>11839828.12</v>
      </c>
      <c r="C17" s="66">
        <v>0</v>
      </c>
      <c r="D17" s="66">
        <v>0</v>
      </c>
      <c r="E17" s="66">
        <v>424000.32</v>
      </c>
      <c r="F17" s="66">
        <v>4838880</v>
      </c>
      <c r="G17" s="66">
        <v>6576947.8</v>
      </c>
    </row>
    <row r="18" ht="28.5" customHeight="1" spans="1:7">
      <c r="A18" s="59" t="s">
        <v>79</v>
      </c>
      <c r="B18" s="66">
        <f t="shared" si="1"/>
        <v>0</v>
      </c>
      <c r="C18" s="66">
        <v>0</v>
      </c>
      <c r="D18" s="66"/>
      <c r="E18" s="66"/>
      <c r="F18" s="66"/>
      <c r="G18" s="66"/>
    </row>
    <row r="19" ht="28.5" customHeight="1" spans="1:7">
      <c r="A19" s="59" t="s">
        <v>80</v>
      </c>
      <c r="B19" s="66">
        <f t="shared" si="1"/>
        <v>0</v>
      </c>
      <c r="C19" s="66">
        <v>0</v>
      </c>
      <c r="D19" s="66"/>
      <c r="E19" s="66"/>
      <c r="F19" s="66"/>
      <c r="G19" s="66"/>
    </row>
    <row r="20" ht="28.5" customHeight="1" spans="1:7">
      <c r="A20" s="129" t="s">
        <v>81</v>
      </c>
      <c r="B20" s="66">
        <f t="shared" si="1"/>
        <v>16019259.23</v>
      </c>
      <c r="C20" s="66">
        <v>0</v>
      </c>
      <c r="D20" s="66">
        <v>0</v>
      </c>
      <c r="E20" s="66">
        <v>40922537.18</v>
      </c>
      <c r="F20" s="66">
        <v>-17768638.31</v>
      </c>
      <c r="G20" s="66">
        <v>-7134639.64</v>
      </c>
    </row>
    <row r="21" ht="28.5" customHeight="1" spans="1:7">
      <c r="A21" s="108" t="s">
        <v>82</v>
      </c>
      <c r="B21" s="66">
        <f t="shared" si="1"/>
        <v>392403654.83</v>
      </c>
      <c r="C21" s="66">
        <v>0</v>
      </c>
      <c r="D21" s="66">
        <v>0</v>
      </c>
      <c r="E21" s="66">
        <v>167377899.31</v>
      </c>
      <c r="F21" s="66">
        <v>178535326.33</v>
      </c>
      <c r="G21" s="66">
        <v>46490429.19</v>
      </c>
    </row>
    <row r="22" ht="28.5" customHeight="1" spans="1:7">
      <c r="A22" s="130"/>
      <c r="B22" s="45"/>
      <c r="C22" s="45"/>
      <c r="D22" s="45"/>
      <c r="E22" s="45"/>
      <c r="F22" s="45"/>
      <c r="G22" s="117" t="s">
        <v>83</v>
      </c>
    </row>
  </sheetData>
  <mergeCells count="1">
    <mergeCell ref="A1:G1"/>
  </mergeCells>
  <printOptions horizontalCentered="1"/>
  <pageMargins left="0.393055555555556" right="0.393055555555556" top="0.393055555555556" bottom="0.393055555555556" header="0.511805555555556" footer="0.511805555555556"/>
  <pageSetup paperSize="9" scale="67" orientation="landscape" errors="blank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zoomScale="70" zoomScaleNormal="70" zoomScalePageLayoutView="60" workbookViewId="0">
      <pane topLeftCell="A6" activePane="bottomRight" state="frozen"/>
      <selection activeCell="C5" sqref="C5"/>
    </sheetView>
  </sheetViews>
  <sheetFormatPr defaultColWidth="8" defaultRowHeight="13.8" outlineLevelCol="3"/>
  <cols>
    <col min="1" max="1" width="44.7416666666667" style="1"/>
    <col min="2" max="2" width="32.8416666666667" style="1"/>
    <col min="3" max="3" width="45.175" style="1"/>
    <col min="4" max="4" width="31.8333333333333" style="1"/>
  </cols>
  <sheetData>
    <row r="1" ht="48" customHeight="1" spans="1:4">
      <c r="A1" s="2" t="s">
        <v>84</v>
      </c>
      <c r="B1" s="17"/>
      <c r="C1" s="17"/>
      <c r="D1" s="17"/>
    </row>
    <row r="2" ht="14.25" customHeight="1" spans="1:4">
      <c r="A2" s="123"/>
      <c r="B2" s="123"/>
      <c r="C2" s="123"/>
      <c r="D2" s="123"/>
    </row>
    <row r="3" ht="19.5" customHeight="1" spans="1:4">
      <c r="A3" s="19"/>
      <c r="B3" s="124"/>
      <c r="C3" s="19"/>
      <c r="D3" s="107" t="s">
        <v>85</v>
      </c>
    </row>
    <row r="4" ht="19.5" customHeight="1" spans="1:4">
      <c r="A4" s="53" t="s">
        <v>35</v>
      </c>
      <c r="B4" s="55"/>
      <c r="C4" s="54"/>
      <c r="D4" s="55" t="s">
        <v>36</v>
      </c>
    </row>
    <row r="5" ht="28.5" customHeight="1" spans="1:4">
      <c r="A5" s="57" t="s">
        <v>37</v>
      </c>
      <c r="B5" s="57" t="s">
        <v>86</v>
      </c>
      <c r="C5" s="57" t="s">
        <v>37</v>
      </c>
      <c r="D5" s="57" t="s">
        <v>86</v>
      </c>
    </row>
    <row r="6" ht="28.5" customHeight="1" spans="1:4">
      <c r="A6" s="59" t="s">
        <v>87</v>
      </c>
      <c r="B6" s="83">
        <v>0</v>
      </c>
      <c r="C6" s="59" t="s">
        <v>88</v>
      </c>
      <c r="D6" s="83">
        <v>0</v>
      </c>
    </row>
    <row r="7" ht="28.5" customHeight="1" spans="1:4">
      <c r="A7" s="59" t="s">
        <v>89</v>
      </c>
      <c r="B7" s="83">
        <v>0</v>
      </c>
      <c r="C7" s="59" t="s">
        <v>90</v>
      </c>
      <c r="D7" s="83">
        <v>0</v>
      </c>
    </row>
    <row r="8" ht="28.5" customHeight="1" spans="1:4">
      <c r="A8" s="59" t="s">
        <v>91</v>
      </c>
      <c r="B8" s="83">
        <v>0</v>
      </c>
      <c r="C8" s="59" t="s">
        <v>92</v>
      </c>
      <c r="D8" s="83">
        <v>0</v>
      </c>
    </row>
    <row r="9" ht="28.5" customHeight="1" spans="1:4">
      <c r="A9" s="59" t="s">
        <v>93</v>
      </c>
      <c r="B9" s="83">
        <v>0</v>
      </c>
      <c r="C9" s="59" t="s">
        <v>94</v>
      </c>
      <c r="D9" s="83">
        <v>0</v>
      </c>
    </row>
    <row r="10" ht="28.5" customHeight="1" spans="1:4">
      <c r="A10" s="59" t="s">
        <v>95</v>
      </c>
      <c r="B10" s="83">
        <v>0</v>
      </c>
      <c r="C10" s="59" t="s">
        <v>96</v>
      </c>
      <c r="D10" s="83">
        <v>0</v>
      </c>
    </row>
    <row r="11" ht="28.5" customHeight="1" spans="1:4">
      <c r="A11" s="59" t="s">
        <v>97</v>
      </c>
      <c r="B11" s="83">
        <v>0</v>
      </c>
      <c r="C11" s="59" t="s">
        <v>98</v>
      </c>
      <c r="D11" s="83">
        <v>0</v>
      </c>
    </row>
    <row r="12" ht="28.5" customHeight="1" spans="1:4">
      <c r="A12" s="59" t="s">
        <v>99</v>
      </c>
      <c r="B12" s="66">
        <f>B6+B7+B8+B9+B10+B11</f>
        <v>0</v>
      </c>
      <c r="C12" s="59" t="s">
        <v>100</v>
      </c>
      <c r="D12" s="66">
        <f>D6+D8+D9+D10+D11</f>
        <v>0</v>
      </c>
    </row>
    <row r="13" ht="28.5" customHeight="1" spans="1:4">
      <c r="A13" s="59" t="s">
        <v>101</v>
      </c>
      <c r="B13" s="83">
        <v>0</v>
      </c>
      <c r="C13" s="59" t="s">
        <v>102</v>
      </c>
      <c r="D13" s="83">
        <v>0</v>
      </c>
    </row>
    <row r="14" ht="28.5" customHeight="1" spans="1:4">
      <c r="A14" s="59" t="s">
        <v>103</v>
      </c>
      <c r="B14" s="83">
        <v>0</v>
      </c>
      <c r="C14" s="59" t="s">
        <v>104</v>
      </c>
      <c r="D14" s="83">
        <v>0</v>
      </c>
    </row>
    <row r="15" ht="28.5" customHeight="1" spans="1:4">
      <c r="A15" s="59" t="s">
        <v>105</v>
      </c>
      <c r="B15" s="83">
        <v>0</v>
      </c>
      <c r="C15" s="59" t="s">
        <v>106</v>
      </c>
      <c r="D15" s="83">
        <v>0</v>
      </c>
    </row>
    <row r="16" ht="28.5" customHeight="1" spans="1:4">
      <c r="A16" s="59" t="s">
        <v>107</v>
      </c>
      <c r="B16" s="83">
        <v>0</v>
      </c>
      <c r="C16" s="59" t="s">
        <v>108</v>
      </c>
      <c r="D16" s="83">
        <v>0</v>
      </c>
    </row>
    <row r="17" ht="28.5" customHeight="1" spans="1:4">
      <c r="A17" s="59" t="s">
        <v>109</v>
      </c>
      <c r="B17" s="83">
        <v>0</v>
      </c>
      <c r="C17" s="59" t="s">
        <v>110</v>
      </c>
      <c r="D17" s="66">
        <f>D12+D13+D15</f>
        <v>0</v>
      </c>
    </row>
    <row r="18" ht="28.5" customHeight="1" spans="1:4">
      <c r="A18" s="59" t="s">
        <v>111</v>
      </c>
      <c r="B18" s="66">
        <f>B12+B13+B15+B17</f>
        <v>0</v>
      </c>
      <c r="C18" s="59" t="s">
        <v>112</v>
      </c>
      <c r="D18" s="66">
        <f>B18-D17</f>
        <v>0</v>
      </c>
    </row>
    <row r="19" ht="28.5" customHeight="1" spans="1:4">
      <c r="A19" s="59" t="s">
        <v>113</v>
      </c>
      <c r="B19" s="83">
        <v>0</v>
      </c>
      <c r="C19" s="59" t="s">
        <v>114</v>
      </c>
      <c r="D19" s="77">
        <f>B19+D18</f>
        <v>0</v>
      </c>
    </row>
    <row r="20" ht="28.5" customHeight="1" spans="1:4">
      <c r="A20" s="60" t="s">
        <v>115</v>
      </c>
      <c r="B20" s="66">
        <f>B18+B19</f>
        <v>0</v>
      </c>
      <c r="C20" s="101" t="s">
        <v>116</v>
      </c>
      <c r="D20" s="10">
        <f>D17+D19</f>
        <v>0</v>
      </c>
    </row>
    <row r="21" ht="28.5" customHeight="1" spans="1:4">
      <c r="A21" s="116"/>
      <c r="B21" s="116"/>
      <c r="C21" s="19"/>
      <c r="D21" s="16" t="s">
        <v>117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11805555555556" footer="0.511805555555556"/>
  <pageSetup paperSize="9" scale="82" orientation="landscape" errors="blank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zoomScalePageLayoutView="60" workbookViewId="0">
      <pane topLeftCell="A5" activePane="bottomRight" state="frozen"/>
      <selection activeCell="A1" sqref="A1:D1"/>
    </sheetView>
  </sheetViews>
  <sheetFormatPr defaultColWidth="8" defaultRowHeight="13.8" outlineLevelCol="3"/>
  <cols>
    <col min="1" max="1" width="40.1583333333333" style="1"/>
    <col min="2" max="2" width="27.25" style="1"/>
    <col min="3" max="3" width="40.1583333333333" style="1"/>
    <col min="4" max="4" width="27.25" style="1"/>
  </cols>
  <sheetData>
    <row r="1" ht="48" customHeight="1" spans="1:4">
      <c r="A1" s="2" t="s">
        <v>118</v>
      </c>
      <c r="B1" s="17"/>
      <c r="C1" s="17"/>
      <c r="D1" s="17"/>
    </row>
    <row r="2" ht="19.5" customHeight="1" spans="1:4">
      <c r="A2" s="125"/>
      <c r="B2" s="125"/>
      <c r="C2" s="19"/>
      <c r="D2" s="126" t="s">
        <v>119</v>
      </c>
    </row>
    <row r="3" ht="19.5" customHeight="1" spans="1:4">
      <c r="A3" s="53" t="s">
        <v>35</v>
      </c>
      <c r="B3" s="53"/>
      <c r="C3" s="53"/>
      <c r="D3" s="55" t="s">
        <v>36</v>
      </c>
    </row>
    <row r="4" ht="28.5" customHeight="1" spans="1:4">
      <c r="A4" s="57" t="s">
        <v>120</v>
      </c>
      <c r="B4" s="56" t="s">
        <v>121</v>
      </c>
      <c r="C4" s="57" t="s">
        <v>120</v>
      </c>
      <c r="D4" s="56" t="s">
        <v>121</v>
      </c>
    </row>
    <row r="5" ht="28.5" customHeight="1" spans="1:4">
      <c r="A5" s="59" t="s">
        <v>122</v>
      </c>
      <c r="B5" s="83">
        <v>0</v>
      </c>
      <c r="C5" s="59" t="s">
        <v>123</v>
      </c>
      <c r="D5" s="83">
        <v>0</v>
      </c>
    </row>
    <row r="6" ht="28.5" customHeight="1" spans="1:4">
      <c r="A6" s="108" t="s">
        <v>124</v>
      </c>
      <c r="B6" s="83">
        <v>0</v>
      </c>
      <c r="C6" s="59" t="s">
        <v>125</v>
      </c>
      <c r="D6" s="83">
        <v>0</v>
      </c>
    </row>
    <row r="7" ht="28.5" customHeight="1" spans="1:4">
      <c r="A7" s="59" t="s">
        <v>89</v>
      </c>
      <c r="B7" s="83">
        <v>0</v>
      </c>
      <c r="C7" s="59" t="s">
        <v>126</v>
      </c>
      <c r="D7" s="83">
        <v>0</v>
      </c>
    </row>
    <row r="8" ht="28.5" customHeight="1" spans="1:4">
      <c r="A8" s="59" t="s">
        <v>127</v>
      </c>
      <c r="B8" s="83">
        <v>0</v>
      </c>
      <c r="C8" s="59" t="s">
        <v>96</v>
      </c>
      <c r="D8" s="83">
        <v>0</v>
      </c>
    </row>
    <row r="9" ht="28.5" customHeight="1" spans="1:4">
      <c r="A9" s="59" t="s">
        <v>128</v>
      </c>
      <c r="B9" s="83">
        <v>0</v>
      </c>
      <c r="C9" s="59" t="s">
        <v>98</v>
      </c>
      <c r="D9" s="83">
        <v>0</v>
      </c>
    </row>
    <row r="10" ht="28.5" customHeight="1" spans="1:4">
      <c r="A10" s="108" t="s">
        <v>129</v>
      </c>
      <c r="B10" s="83">
        <v>0</v>
      </c>
      <c r="C10" s="60" t="s">
        <v>53</v>
      </c>
      <c r="D10" s="60" t="s">
        <v>53</v>
      </c>
    </row>
    <row r="11" ht="28.5" customHeight="1" spans="1:4">
      <c r="A11" s="108" t="s">
        <v>130</v>
      </c>
      <c r="B11" s="83">
        <v>0</v>
      </c>
      <c r="C11" s="60" t="s">
        <v>53</v>
      </c>
      <c r="D11" s="60" t="s">
        <v>53</v>
      </c>
    </row>
    <row r="12" ht="28.5" customHeight="1" spans="1:4">
      <c r="A12" s="59" t="s">
        <v>131</v>
      </c>
      <c r="B12" s="83">
        <v>0</v>
      </c>
      <c r="C12" s="60" t="s">
        <v>53</v>
      </c>
      <c r="D12" s="60" t="s">
        <v>53</v>
      </c>
    </row>
    <row r="13" ht="28.5" customHeight="1" spans="1:4">
      <c r="A13" s="59" t="s">
        <v>132</v>
      </c>
      <c r="B13" s="83">
        <v>0</v>
      </c>
      <c r="C13" s="60" t="s">
        <v>53</v>
      </c>
      <c r="D13" s="60" t="s">
        <v>53</v>
      </c>
    </row>
    <row r="14" ht="28.5" customHeight="1" spans="1:4">
      <c r="A14" s="59" t="s">
        <v>133</v>
      </c>
      <c r="B14" s="83">
        <v>0</v>
      </c>
      <c r="C14" s="60" t="s">
        <v>53</v>
      </c>
      <c r="D14" s="60" t="s">
        <v>53</v>
      </c>
    </row>
    <row r="15" ht="28.5" customHeight="1" spans="1:4">
      <c r="A15" s="59" t="s">
        <v>134</v>
      </c>
      <c r="B15" s="66">
        <f>B5+B7+B10+B11+B12+B13+B14</f>
        <v>0</v>
      </c>
      <c r="C15" s="59" t="s">
        <v>100</v>
      </c>
      <c r="D15" s="66">
        <f>D5+D6+D7+D8+D9</f>
        <v>0</v>
      </c>
    </row>
    <row r="16" ht="28.5" customHeight="1" spans="1:4">
      <c r="A16" s="59" t="s">
        <v>135</v>
      </c>
      <c r="B16" s="83">
        <v>0</v>
      </c>
      <c r="C16" s="59" t="s">
        <v>102</v>
      </c>
      <c r="D16" s="83">
        <v>0</v>
      </c>
    </row>
    <row r="17" ht="28.5" customHeight="1" spans="1:4">
      <c r="A17" s="59" t="s">
        <v>136</v>
      </c>
      <c r="B17" s="83">
        <v>0</v>
      </c>
      <c r="C17" s="59" t="s">
        <v>106</v>
      </c>
      <c r="D17" s="83">
        <v>0</v>
      </c>
    </row>
    <row r="18" ht="28.5" customHeight="1" spans="1:4">
      <c r="A18" s="59" t="s">
        <v>111</v>
      </c>
      <c r="B18" s="66">
        <f>B15+B16+B17</f>
        <v>0</v>
      </c>
      <c r="C18" s="59" t="s">
        <v>110</v>
      </c>
      <c r="D18" s="66">
        <f>D15+D16+D17</f>
        <v>0</v>
      </c>
    </row>
    <row r="19" ht="28.5" customHeight="1" spans="1:4">
      <c r="A19" s="60" t="s">
        <v>53</v>
      </c>
      <c r="B19" s="60" t="s">
        <v>53</v>
      </c>
      <c r="C19" s="59" t="s">
        <v>112</v>
      </c>
      <c r="D19" s="66">
        <f>B18-D18</f>
        <v>0</v>
      </c>
    </row>
    <row r="20" ht="28.5" customHeight="1" spans="1:4">
      <c r="A20" s="59" t="s">
        <v>113</v>
      </c>
      <c r="B20" s="83">
        <v>0</v>
      </c>
      <c r="C20" s="59" t="s">
        <v>114</v>
      </c>
      <c r="D20" s="66">
        <f>B20+D19</f>
        <v>0</v>
      </c>
    </row>
    <row r="21" ht="28.5" customHeight="1" spans="1:4">
      <c r="A21" s="97" t="s">
        <v>137</v>
      </c>
      <c r="B21" s="66">
        <f>B18+B20</f>
        <v>0</v>
      </c>
      <c r="C21" s="60" t="s">
        <v>138</v>
      </c>
      <c r="D21" s="66">
        <f>D18+D20</f>
        <v>0</v>
      </c>
    </row>
    <row r="22" ht="28.5" customHeight="1" spans="1:4">
      <c r="A22" s="127"/>
      <c r="B22" s="127"/>
      <c r="C22" s="127"/>
      <c r="D22" s="117" t="s">
        <v>139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11805555555556" footer="0.511805555555556"/>
  <pageSetup paperSize="9" scale="86" orientation="landscape" errors="blank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GridLines="0" zoomScalePageLayoutView="60" workbookViewId="0">
      <pane topLeftCell="A6" activePane="bottomRight" state="frozen"/>
      <selection activeCell="A1" sqref="A1:D1"/>
    </sheetView>
  </sheetViews>
  <sheetFormatPr defaultColWidth="8" defaultRowHeight="13.8" outlineLevelCol="3"/>
  <cols>
    <col min="1" max="4" width="33.4166666666667" style="1"/>
  </cols>
  <sheetData>
    <row r="1" ht="48" customHeight="1" spans="1:4">
      <c r="A1" s="2" t="s">
        <v>140</v>
      </c>
      <c r="B1" s="17"/>
      <c r="C1" s="17"/>
      <c r="D1" s="17"/>
    </row>
    <row r="2" ht="14.25" customHeight="1" spans="1:4">
      <c r="A2" s="123"/>
      <c r="B2" s="123"/>
      <c r="C2" s="123"/>
      <c r="D2" s="123"/>
    </row>
    <row r="3" ht="19.5" customHeight="1" spans="1:4">
      <c r="A3" s="19"/>
      <c r="B3" s="124"/>
      <c r="C3" s="19"/>
      <c r="D3" s="107" t="s">
        <v>141</v>
      </c>
    </row>
    <row r="4" ht="19.5" customHeight="1" spans="1:4">
      <c r="A4" s="22" t="s">
        <v>35</v>
      </c>
      <c r="B4" s="48"/>
      <c r="C4" s="46"/>
      <c r="D4" s="48" t="s">
        <v>36</v>
      </c>
    </row>
    <row r="5" ht="28.5" customHeight="1" spans="1:4">
      <c r="A5" s="7" t="s">
        <v>37</v>
      </c>
      <c r="B5" s="7" t="s">
        <v>86</v>
      </c>
      <c r="C5" s="7" t="s">
        <v>37</v>
      </c>
      <c r="D5" s="7" t="s">
        <v>86</v>
      </c>
    </row>
    <row r="6" ht="28.5" customHeight="1" spans="1:4">
      <c r="A6" s="9" t="s">
        <v>87</v>
      </c>
      <c r="B6" s="11">
        <v>263825928.75</v>
      </c>
      <c r="C6" s="9" t="s">
        <v>88</v>
      </c>
      <c r="D6" s="11">
        <v>468909038.66</v>
      </c>
    </row>
    <row r="7" ht="28.5" customHeight="1" spans="1:4">
      <c r="A7" s="9" t="s">
        <v>142</v>
      </c>
      <c r="B7" s="11">
        <v>233956900</v>
      </c>
      <c r="C7" s="9" t="s">
        <v>143</v>
      </c>
      <c r="D7" s="11">
        <v>3199642.84</v>
      </c>
    </row>
    <row r="8" ht="28.5" customHeight="1" spans="1:4">
      <c r="A8" s="9" t="s">
        <v>91</v>
      </c>
      <c r="B8" s="11">
        <v>1250843.7</v>
      </c>
      <c r="C8" s="9" t="s">
        <v>144</v>
      </c>
      <c r="D8" s="11">
        <v>424000.32</v>
      </c>
    </row>
    <row r="9" ht="28.5" customHeight="1" spans="1:4">
      <c r="A9" s="9" t="s">
        <v>145</v>
      </c>
      <c r="B9" s="11">
        <v>14325481.54</v>
      </c>
      <c r="C9" s="12" t="s">
        <v>53</v>
      </c>
      <c r="D9" s="12" t="s">
        <v>53</v>
      </c>
    </row>
    <row r="10" ht="28.5" customHeight="1" spans="1:4">
      <c r="A10" s="9" t="s">
        <v>146</v>
      </c>
      <c r="B10" s="11">
        <v>96065.01</v>
      </c>
      <c r="C10" s="12" t="s">
        <v>53</v>
      </c>
      <c r="D10" s="12" t="s">
        <v>53</v>
      </c>
    </row>
    <row r="11" ht="28.5" customHeight="1" spans="1:4">
      <c r="A11" s="9" t="s">
        <v>147</v>
      </c>
      <c r="B11" s="10">
        <f>B6+B7+B8+B9+B10</f>
        <v>513455219</v>
      </c>
      <c r="C11" s="9" t="s">
        <v>148</v>
      </c>
      <c r="D11" s="10">
        <f>D6+D7+D8</f>
        <v>472532681.82</v>
      </c>
    </row>
    <row r="12" ht="28.5" customHeight="1" spans="1:4">
      <c r="A12" s="9" t="s">
        <v>149</v>
      </c>
      <c r="B12" s="11">
        <v>0</v>
      </c>
      <c r="C12" s="9" t="s">
        <v>150</v>
      </c>
      <c r="D12" s="11">
        <v>0</v>
      </c>
    </row>
    <row r="13" ht="28.5" customHeight="1" spans="1:4">
      <c r="A13" s="9" t="s">
        <v>151</v>
      </c>
      <c r="B13" s="11">
        <v>0</v>
      </c>
      <c r="C13" s="9" t="s">
        <v>152</v>
      </c>
      <c r="D13" s="11">
        <v>0</v>
      </c>
    </row>
    <row r="14" ht="28.5" customHeight="1" spans="1:4">
      <c r="A14" s="9" t="s">
        <v>153</v>
      </c>
      <c r="B14" s="10">
        <f>B11+B12+B13</f>
        <v>513455219</v>
      </c>
      <c r="C14" s="9" t="s">
        <v>154</v>
      </c>
      <c r="D14" s="10">
        <f>D11+D12+D13</f>
        <v>472532681.82</v>
      </c>
    </row>
    <row r="15" ht="28.5" customHeight="1" spans="1:4">
      <c r="A15" s="12" t="s">
        <v>53</v>
      </c>
      <c r="B15" s="12" t="s">
        <v>53</v>
      </c>
      <c r="C15" s="9" t="s">
        <v>155</v>
      </c>
      <c r="D15" s="10">
        <f>B14-D14</f>
        <v>40922537.18</v>
      </c>
    </row>
    <row r="16" ht="28.5" customHeight="1" spans="1:4">
      <c r="A16" s="9" t="s">
        <v>156</v>
      </c>
      <c r="B16" s="11">
        <v>126455362.13</v>
      </c>
      <c r="C16" s="9" t="s">
        <v>157</v>
      </c>
      <c r="D16" s="10">
        <f>B16+D15</f>
        <v>167377899.31</v>
      </c>
    </row>
    <row r="17" ht="28.5" customHeight="1" spans="1:4">
      <c r="A17" s="12" t="s">
        <v>115</v>
      </c>
      <c r="B17" s="10">
        <f>B14+B16</f>
        <v>639910581.13</v>
      </c>
      <c r="C17" s="12" t="s">
        <v>116</v>
      </c>
      <c r="D17" s="10">
        <f>D14+D16</f>
        <v>639910581.13</v>
      </c>
    </row>
    <row r="18" ht="28.5" customHeight="1" spans="1:4">
      <c r="A18" s="43"/>
      <c r="B18" s="43"/>
      <c r="C18" s="43"/>
      <c r="D18" s="16" t="s">
        <v>158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11805555555556" footer="0.511805555555556"/>
  <pageSetup paperSize="9" scale="95" orientation="landscape" errors="blank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zoomScalePageLayoutView="60" workbookViewId="0">
      <pane topLeftCell="A7" activePane="bottomRight" state="frozen"/>
      <selection activeCell="A1" sqref="A1:D1"/>
    </sheetView>
  </sheetViews>
  <sheetFormatPr defaultColWidth="8" defaultRowHeight="13.8" outlineLevelCol="3"/>
  <cols>
    <col min="1" max="4" width="31.55" style="1"/>
  </cols>
  <sheetData>
    <row r="1" ht="48" customHeight="1" spans="1:4">
      <c r="A1" s="2" t="s">
        <v>159</v>
      </c>
      <c r="B1" s="17"/>
      <c r="C1" s="17"/>
      <c r="D1" s="17"/>
    </row>
    <row r="2" ht="14.25" customHeight="1" spans="1:4">
      <c r="A2" s="119"/>
      <c r="B2" s="119"/>
      <c r="C2" s="119"/>
      <c r="D2" s="119"/>
    </row>
    <row r="3" ht="19.5" customHeight="1" spans="1:4">
      <c r="A3" s="19"/>
      <c r="B3" s="19"/>
      <c r="C3" s="19"/>
      <c r="D3" s="107" t="s">
        <v>160</v>
      </c>
    </row>
    <row r="4" ht="19.5" customHeight="1" spans="1:4">
      <c r="A4" s="53" t="s">
        <v>35</v>
      </c>
      <c r="B4" s="53"/>
      <c r="C4" s="120"/>
      <c r="D4" s="55" t="s">
        <v>36</v>
      </c>
    </row>
    <row r="5" ht="28.5" customHeight="1" spans="1:4">
      <c r="A5" s="56" t="s">
        <v>37</v>
      </c>
      <c r="B5" s="56" t="s">
        <v>86</v>
      </c>
      <c r="C5" s="56" t="s">
        <v>37</v>
      </c>
      <c r="D5" s="56" t="s">
        <v>86</v>
      </c>
    </row>
    <row r="6" ht="28.5" customHeight="1" spans="1:4">
      <c r="A6" s="59" t="s">
        <v>161</v>
      </c>
      <c r="B6" s="83">
        <v>21196103.98</v>
      </c>
      <c r="C6" s="122" t="s">
        <v>162</v>
      </c>
      <c r="D6" s="83">
        <v>39337190.11</v>
      </c>
    </row>
    <row r="7" ht="28.5" customHeight="1" spans="1:4">
      <c r="A7" s="59" t="s">
        <v>89</v>
      </c>
      <c r="B7" s="83">
        <v>1120000</v>
      </c>
      <c r="C7" s="122" t="s">
        <v>163</v>
      </c>
      <c r="D7" s="83">
        <v>5546616.64</v>
      </c>
    </row>
    <row r="8" ht="28.5" customHeight="1" spans="1:4">
      <c r="A8" s="59" t="s">
        <v>91</v>
      </c>
      <c r="B8" s="83">
        <v>3739177.81</v>
      </c>
      <c r="C8" s="122" t="s">
        <v>164</v>
      </c>
      <c r="D8" s="83">
        <v>124001.8</v>
      </c>
    </row>
    <row r="9" ht="28.5" customHeight="1" spans="1:4">
      <c r="A9" s="59" t="s">
        <v>165</v>
      </c>
      <c r="B9" s="83">
        <v>8712.4</v>
      </c>
      <c r="C9" s="122" t="s">
        <v>166</v>
      </c>
      <c r="D9" s="83">
        <v>562934</v>
      </c>
    </row>
    <row r="10" ht="28.5" customHeight="1" spans="1:4">
      <c r="A10" s="60" t="s">
        <v>53</v>
      </c>
      <c r="B10" s="60" t="s">
        <v>53</v>
      </c>
      <c r="C10" s="122" t="s">
        <v>167</v>
      </c>
      <c r="D10" s="83">
        <v>4838880</v>
      </c>
    </row>
    <row r="11" ht="28.5" customHeight="1" spans="1:4">
      <c r="A11" s="59" t="s">
        <v>168</v>
      </c>
      <c r="B11" s="66">
        <f>B6+B7+B8+B9</f>
        <v>26063994.19</v>
      </c>
      <c r="C11" s="122" t="s">
        <v>169</v>
      </c>
      <c r="D11" s="66">
        <f>D6+D8+D9+D10</f>
        <v>44863005.91</v>
      </c>
    </row>
    <row r="12" ht="28.5" customHeight="1" spans="1:4">
      <c r="A12" s="59" t="s">
        <v>170</v>
      </c>
      <c r="B12" s="83">
        <v>1030373.41</v>
      </c>
      <c r="C12" s="122" t="s">
        <v>171</v>
      </c>
      <c r="D12" s="83">
        <v>0</v>
      </c>
    </row>
    <row r="13" ht="28.5" customHeight="1" spans="1:4">
      <c r="A13" s="59" t="s">
        <v>172</v>
      </c>
      <c r="B13" s="83">
        <v>0</v>
      </c>
      <c r="C13" s="122" t="s">
        <v>173</v>
      </c>
      <c r="D13" s="83">
        <v>0</v>
      </c>
    </row>
    <row r="14" ht="28.5" customHeight="1" spans="1:4">
      <c r="A14" s="59" t="s">
        <v>174</v>
      </c>
      <c r="B14" s="66">
        <f>B11+B12+B13</f>
        <v>27094367.6</v>
      </c>
      <c r="C14" s="122" t="s">
        <v>175</v>
      </c>
      <c r="D14" s="66">
        <f>D11+D12+D13</f>
        <v>44863005.91</v>
      </c>
    </row>
    <row r="15" ht="28.5" customHeight="1" spans="1:4">
      <c r="A15" s="60" t="s">
        <v>53</v>
      </c>
      <c r="B15" s="60" t="s">
        <v>53</v>
      </c>
      <c r="C15" s="122" t="s">
        <v>176</v>
      </c>
      <c r="D15" s="66">
        <f>B14-D14</f>
        <v>-17768638.31</v>
      </c>
    </row>
    <row r="16" ht="28.5" customHeight="1" spans="1:4">
      <c r="A16" s="59" t="s">
        <v>177</v>
      </c>
      <c r="B16" s="83">
        <v>196303964.64</v>
      </c>
      <c r="C16" s="122" t="s">
        <v>178</v>
      </c>
      <c r="D16" s="66">
        <f>B16+D15</f>
        <v>178535326.33</v>
      </c>
    </row>
    <row r="17" ht="28.5" customHeight="1" spans="1:4">
      <c r="A17" s="59" t="s">
        <v>179</v>
      </c>
      <c r="B17" s="83">
        <v>0</v>
      </c>
      <c r="C17" s="122" t="s">
        <v>179</v>
      </c>
      <c r="D17" s="83">
        <v>0</v>
      </c>
    </row>
    <row r="18" ht="28.5" customHeight="1" spans="1:4">
      <c r="A18" s="60" t="s">
        <v>115</v>
      </c>
      <c r="B18" s="66">
        <f>B14+B16</f>
        <v>223398332.24</v>
      </c>
      <c r="C18" s="97" t="s">
        <v>115</v>
      </c>
      <c r="D18" s="66">
        <f>D14+D16</f>
        <v>223398332.24</v>
      </c>
    </row>
    <row r="19" ht="28.5" customHeight="1" spans="1:4">
      <c r="A19" s="19"/>
      <c r="B19" s="116"/>
      <c r="C19" s="116"/>
      <c r="D19" s="117" t="s">
        <v>180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11805555555556" footer="0.511805555555556"/>
  <pageSetup paperSize="9" orientation="landscape" errors="blank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zoomScalePageLayoutView="60" workbookViewId="0">
      <pane topLeftCell="A6" activePane="bottomRight" state="frozen"/>
      <selection activeCell="A1" sqref="A1:D1"/>
    </sheetView>
  </sheetViews>
  <sheetFormatPr defaultColWidth="8" defaultRowHeight="13.8" outlineLevelCol="3"/>
  <cols>
    <col min="1" max="1" width="37.2833333333333" style="1"/>
    <col min="2" max="2" width="28.6833333333333" style="1"/>
    <col min="3" max="3" width="37.2833333333333" style="1"/>
    <col min="4" max="4" width="32.125" style="1"/>
  </cols>
  <sheetData>
    <row r="1" ht="48" customHeight="1" spans="1:4">
      <c r="A1" s="2" t="s">
        <v>181</v>
      </c>
      <c r="B1" s="17"/>
      <c r="C1" s="17"/>
      <c r="D1" s="17"/>
    </row>
    <row r="2" ht="14.25" customHeight="1" spans="1:4">
      <c r="A2" s="119"/>
      <c r="B2" s="119"/>
      <c r="C2" s="119"/>
      <c r="D2" s="119"/>
    </row>
    <row r="3" ht="19.5" customHeight="1" spans="1:4">
      <c r="A3" s="19"/>
      <c r="B3" s="19"/>
      <c r="C3" s="19"/>
      <c r="D3" s="107" t="s">
        <v>182</v>
      </c>
    </row>
    <row r="4" ht="19.5" customHeight="1" spans="1:4">
      <c r="A4" s="53" t="s">
        <v>35</v>
      </c>
      <c r="B4" s="53"/>
      <c r="C4" s="120"/>
      <c r="D4" s="55" t="s">
        <v>36</v>
      </c>
    </row>
    <row r="5" ht="28.5" customHeight="1" spans="1:4">
      <c r="A5" s="56" t="s">
        <v>37</v>
      </c>
      <c r="B5" s="56" t="s">
        <v>86</v>
      </c>
      <c r="C5" s="56" t="s">
        <v>37</v>
      </c>
      <c r="D5" s="56" t="s">
        <v>86</v>
      </c>
    </row>
    <row r="6" ht="28.5" customHeight="1" spans="1:4">
      <c r="A6" s="59" t="s">
        <v>183</v>
      </c>
      <c r="B6" s="83">
        <v>23703284.47</v>
      </c>
      <c r="C6" s="59" t="s">
        <v>184</v>
      </c>
      <c r="D6" s="83">
        <v>12426831</v>
      </c>
    </row>
    <row r="7" ht="28.5" customHeight="1" spans="1:4">
      <c r="A7" s="59" t="s">
        <v>89</v>
      </c>
      <c r="B7" s="83">
        <v>0</v>
      </c>
      <c r="C7" s="59" t="s">
        <v>185</v>
      </c>
      <c r="D7" s="83">
        <v>2857924.33</v>
      </c>
    </row>
    <row r="8" ht="28.5" customHeight="1" spans="1:4">
      <c r="A8" s="59" t="s">
        <v>91</v>
      </c>
      <c r="B8" s="83">
        <v>915744.82</v>
      </c>
      <c r="C8" s="59" t="s">
        <v>94</v>
      </c>
      <c r="D8" s="83">
        <v>0</v>
      </c>
    </row>
    <row r="9" ht="28.5" customHeight="1" spans="1:4">
      <c r="A9" s="59" t="s">
        <v>186</v>
      </c>
      <c r="B9" s="83">
        <v>0</v>
      </c>
      <c r="C9" s="59" t="s">
        <v>187</v>
      </c>
      <c r="D9" s="83">
        <v>0</v>
      </c>
    </row>
    <row r="10" ht="28.5" customHeight="1" spans="1:4">
      <c r="A10" s="59" t="s">
        <v>146</v>
      </c>
      <c r="B10" s="83">
        <v>56119.2</v>
      </c>
      <c r="C10" s="59" t="s">
        <v>188</v>
      </c>
      <c r="D10" s="83">
        <v>461939</v>
      </c>
    </row>
    <row r="11" ht="28.5" customHeight="1" spans="1:4">
      <c r="A11" s="60" t="s">
        <v>53</v>
      </c>
      <c r="B11" s="60" t="s">
        <v>53</v>
      </c>
      <c r="C11" s="59" t="s">
        <v>189</v>
      </c>
      <c r="D11" s="83">
        <v>9511096</v>
      </c>
    </row>
    <row r="12" ht="28.5" customHeight="1" spans="1:4">
      <c r="A12" s="60" t="s">
        <v>53</v>
      </c>
      <c r="B12" s="60" t="s">
        <v>53</v>
      </c>
      <c r="C12" s="59" t="s">
        <v>190</v>
      </c>
      <c r="D12" s="83">
        <v>305050</v>
      </c>
    </row>
    <row r="13" ht="28.5" customHeight="1" spans="1:4">
      <c r="A13" s="60" t="s">
        <v>53</v>
      </c>
      <c r="B13" s="60" t="s">
        <v>53</v>
      </c>
      <c r="C13" s="59" t="s">
        <v>191</v>
      </c>
      <c r="D13" s="83">
        <v>0</v>
      </c>
    </row>
    <row r="14" ht="28.5" customHeight="1" spans="1:4">
      <c r="A14" s="60" t="s">
        <v>53</v>
      </c>
      <c r="B14" s="121" t="s">
        <v>53</v>
      </c>
      <c r="C14" s="59" t="s">
        <v>192</v>
      </c>
      <c r="D14" s="83">
        <v>6576947.8</v>
      </c>
    </row>
    <row r="15" ht="28.5" customHeight="1" spans="1:4">
      <c r="A15" s="59" t="s">
        <v>147</v>
      </c>
      <c r="B15" s="66">
        <f>B6+B7+B8+B9+B10</f>
        <v>24675148.49</v>
      </c>
      <c r="C15" s="59" t="s">
        <v>193</v>
      </c>
      <c r="D15" s="66">
        <f>D6+D7+D8+D9+D10+D11+D12+D13+D14</f>
        <v>32139788.13</v>
      </c>
    </row>
    <row r="16" ht="28.5" customHeight="1" spans="1:4">
      <c r="A16" s="59" t="s">
        <v>149</v>
      </c>
      <c r="B16" s="83">
        <v>0</v>
      </c>
      <c r="C16" s="59" t="s">
        <v>194</v>
      </c>
      <c r="D16" s="83">
        <v>0</v>
      </c>
    </row>
    <row r="17" ht="28.5" customHeight="1" spans="1:4">
      <c r="A17" s="59" t="s">
        <v>151</v>
      </c>
      <c r="B17" s="83">
        <v>2790000</v>
      </c>
      <c r="C17" s="59" t="s">
        <v>195</v>
      </c>
      <c r="D17" s="83">
        <v>2460000</v>
      </c>
    </row>
    <row r="18" ht="28.5" customHeight="1" spans="1:4">
      <c r="A18" s="59" t="s">
        <v>153</v>
      </c>
      <c r="B18" s="66">
        <f>B15+B16+B17</f>
        <v>27465148.49</v>
      </c>
      <c r="C18" s="59" t="s">
        <v>196</v>
      </c>
      <c r="D18" s="66">
        <f>D15+D16+D17</f>
        <v>34599788.13</v>
      </c>
    </row>
    <row r="19" ht="28.5" customHeight="1" spans="1:4">
      <c r="A19" s="60" t="s">
        <v>53</v>
      </c>
      <c r="B19" s="60" t="s">
        <v>53</v>
      </c>
      <c r="C19" s="59" t="s">
        <v>197</v>
      </c>
      <c r="D19" s="66">
        <f>B18-D18</f>
        <v>-7134639.64</v>
      </c>
    </row>
    <row r="20" ht="28.5" customHeight="1" spans="1:4">
      <c r="A20" s="59" t="s">
        <v>156</v>
      </c>
      <c r="B20" s="83">
        <v>53625068.83</v>
      </c>
      <c r="C20" s="59" t="s">
        <v>198</v>
      </c>
      <c r="D20" s="66">
        <f>B20+D19</f>
        <v>46490429.19</v>
      </c>
    </row>
    <row r="21" ht="28.5" customHeight="1" spans="1:4">
      <c r="A21" s="60" t="s">
        <v>115</v>
      </c>
      <c r="B21" s="66">
        <f>B18+B20</f>
        <v>81090217.32</v>
      </c>
      <c r="C21" s="60" t="s">
        <v>115</v>
      </c>
      <c r="D21" s="66">
        <f>D18+D20</f>
        <v>81090217.32</v>
      </c>
    </row>
    <row r="22" ht="28.5" customHeight="1" spans="1:4">
      <c r="A22" s="116"/>
      <c r="B22" s="116"/>
      <c r="C22" s="116"/>
      <c r="D22" s="107" t="s">
        <v>199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11805555555556" footer="0.511805555555556"/>
  <pageSetup paperSize="9" scale="88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决算汇总封面</vt:lpstr>
      <vt:lpstr>目录</vt:lpstr>
      <vt:lpstr>社会保险基金资产负债表</vt:lpstr>
      <vt:lpstr>社会保险基金决算收支总表</vt:lpstr>
      <vt:lpstr>企业职工基本养老保险基金收支表</vt:lpstr>
      <vt:lpstr>城乡居民基本养老保险基金收支表</vt:lpstr>
      <vt:lpstr>机关事业基本养老保险基金收支表</vt:lpstr>
      <vt:lpstr>工伤保险基金收支表</vt:lpstr>
      <vt:lpstr>失业保险基金收支表</vt:lpstr>
      <vt:lpstr>社会保障基金财政专户资产负债表</vt:lpstr>
      <vt:lpstr>社会保障基金财政专户收支表</vt:lpstr>
      <vt:lpstr>财政对社会保险基金补助资金情况</vt:lpstr>
      <vt:lpstr>基本养老保险补充资料表</vt:lpstr>
      <vt:lpstr>工伤保险补充基础资料表</vt:lpstr>
      <vt:lpstr>失业保险补充资料表</vt:lpstr>
      <vt:lpstr>机关事业单位职业年金情况表</vt:lpstr>
      <vt:lpstr>社会保险补充资料表</vt:lpstr>
      <vt:lpstr>社会保险补充资料表续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2021-09-08T17:23:00Z</dcterms:created>
  <dcterms:modified xsi:type="dcterms:W3CDTF">2021-09-18T09:34:17Z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54E86DAEBC0D4E9E828FA9EFB6E127AC</vt:lpwstr>
  </property>
  <property fmtid="{D5CDD505-2E9C-101B-9397-08002B2CF9AE}" pid="3" name="KSOProductBuildVer">
    <vt:lpwstr>2052-11.1.0.10700</vt:lpwstr>
  </property>
</Properties>
</file>