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各级财政负担表" sheetId="1" r:id="rId1"/>
    <sheet name="城职、城居参保比" sheetId="2" r:id="rId2"/>
    <sheet name="三区参保占比情况" sheetId="3" r:id="rId3"/>
  </sheets>
  <calcPr calcId="144525"/>
</workbook>
</file>

<file path=xl/sharedStrings.xml><?xml version="1.0" encoding="utf-8"?>
<sst xmlns="http://schemas.openxmlformats.org/spreadsheetml/2006/main" count="71" uniqueCount="42">
  <si>
    <r>
      <rPr>
        <sz val="16"/>
        <color theme="1"/>
        <rFont val="黑体"/>
        <charset val="134"/>
      </rPr>
      <t xml:space="preserve">附表2：中央、省、市、县财政补助资金结算表  </t>
    </r>
    <r>
      <rPr>
        <sz val="11"/>
        <color theme="1"/>
        <rFont val="仿宋"/>
        <charset val="134"/>
      </rPr>
      <t>单位：万元</t>
    </r>
  </si>
  <si>
    <t>县（市、区）</t>
  </si>
  <si>
    <t>合计</t>
  </si>
  <si>
    <t>中央财政补助资金</t>
  </si>
  <si>
    <t>省级财政补助资金</t>
  </si>
  <si>
    <t>市级财政补助资金</t>
  </si>
  <si>
    <t>县级财政补助资金</t>
  </si>
  <si>
    <t>城镇职工医保基金</t>
  </si>
  <si>
    <t>城乡居民医保基金</t>
  </si>
  <si>
    <t>补助城镇职工医保基金</t>
  </si>
  <si>
    <t>补助城乡居民医保基金</t>
  </si>
  <si>
    <t>市本级</t>
  </si>
  <si>
    <t>资阳区</t>
  </si>
  <si>
    <t>赫山区</t>
  </si>
  <si>
    <t>高新区</t>
  </si>
  <si>
    <t>大通湖</t>
  </si>
  <si>
    <t>沅江市</t>
  </si>
  <si>
    <t>南县</t>
  </si>
  <si>
    <t>桃江县</t>
  </si>
  <si>
    <t>安化县</t>
  </si>
  <si>
    <t>城职2020年底参保人数</t>
  </si>
  <si>
    <t>城居2020年底参保人数</t>
  </si>
  <si>
    <t>参保人数合计</t>
  </si>
  <si>
    <t>城职参保占比</t>
  </si>
  <si>
    <t>城居参保占比</t>
  </si>
  <si>
    <t>大通湖区</t>
  </si>
  <si>
    <t>全市合计</t>
  </si>
  <si>
    <t>城职占三区总参保人数比</t>
  </si>
  <si>
    <t>城居占三区总参保人数比</t>
  </si>
  <si>
    <t>总参保占比</t>
  </si>
  <si>
    <t>财政核定接种人次</t>
  </si>
  <si>
    <t>其中城职接种人次</t>
  </si>
  <si>
    <t>其中城居接种人次</t>
  </si>
  <si>
    <t>财政核定接种费用（元）</t>
  </si>
  <si>
    <t>其中城职接种费用（元）</t>
  </si>
  <si>
    <t>其中城居接种费用（元）</t>
  </si>
  <si>
    <t>财政核定疫苗费用（元）</t>
  </si>
  <si>
    <t>其中城职疫苗费用（元）</t>
  </si>
  <si>
    <t>其中城居疫苗费用（元）</t>
  </si>
  <si>
    <t>合计（元）</t>
  </si>
  <si>
    <t>其中城职费用（元）</t>
  </si>
  <si>
    <t>其中城居费用（元）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</si>
</sst>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2"/>
      <color rgb="FF000000"/>
      <name val="Times New Roman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仿宋"/>
      <charset val="134"/>
    </font>
  </fonts>
  <fills count="57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8">
    <xf numFmtId="0" fontId="0" fillId="0" borderId="0">
      <alignment vertical="center"/>
    </xf>
    <xf numFmtId="0" fontId="15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4" fillId="0" borderId="0"/>
    <xf numFmtId="0" fontId="0" fillId="0" borderId="0"/>
    <xf numFmtId="0" fontId="18" fillId="7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3" fillId="0" borderId="16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5" fillId="0" borderId="0"/>
    <xf numFmtId="0" fontId="24" fillId="0" borderId="0">
      <alignment vertical="center"/>
    </xf>
    <xf numFmtId="0" fontId="24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2" fillId="40" borderId="0" applyNumberFormat="false" applyBorder="false" applyAlignment="false" applyProtection="false">
      <alignment vertical="center"/>
    </xf>
    <xf numFmtId="0" fontId="16" fillId="3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3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5" fillId="4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8" fillId="0" borderId="0" applyFill="false"/>
    <xf numFmtId="0" fontId="18" fillId="2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/>
    <xf numFmtId="0" fontId="18" fillId="2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0" fillId="27" borderId="15" applyNumberFormat="false" applyFont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5" fillId="56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28" fillId="0" borderId="0" applyFill="false"/>
    <xf numFmtId="0" fontId="28" fillId="0" borderId="0" applyFill="false"/>
    <xf numFmtId="0" fontId="28" fillId="0" borderId="0" applyFill="false"/>
    <xf numFmtId="0" fontId="24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20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41" fillId="37" borderId="20" applyNumberFormat="false" applyAlignment="false" applyProtection="false">
      <alignment vertical="center"/>
    </xf>
    <xf numFmtId="0" fontId="4" fillId="0" borderId="0"/>
    <xf numFmtId="0" fontId="22" fillId="0" borderId="9" applyNumberFormat="false" applyFill="false" applyAlignment="false" applyProtection="false">
      <alignment vertical="center"/>
    </xf>
    <xf numFmtId="0" fontId="26" fillId="18" borderId="11" applyNumberFormat="false" applyAlignment="false" applyProtection="false">
      <alignment vertical="center"/>
    </xf>
    <xf numFmtId="0" fontId="44" fillId="0" borderId="0">
      <alignment vertical="center"/>
    </xf>
    <xf numFmtId="0" fontId="34" fillId="30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30" fillId="0" borderId="17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5" fillId="0" borderId="0"/>
    <xf numFmtId="0" fontId="31" fillId="26" borderId="14" applyNumberFormat="false" applyAlignment="false" applyProtection="false">
      <alignment vertical="center"/>
    </xf>
    <xf numFmtId="0" fontId="0" fillId="3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0" fillId="0" borderId="0"/>
    <xf numFmtId="0" fontId="0" fillId="25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4" borderId="22" applyNumberFormat="false" applyFont="false" applyAlignment="false" applyProtection="false">
      <alignment vertical="center"/>
    </xf>
    <xf numFmtId="0" fontId="15" fillId="0" borderId="0"/>
    <xf numFmtId="0" fontId="23" fillId="0" borderId="10" applyNumberFormat="false" applyFill="false" applyAlignment="false" applyProtection="false">
      <alignment vertical="center"/>
    </xf>
    <xf numFmtId="0" fontId="15" fillId="0" borderId="0"/>
    <xf numFmtId="0" fontId="15" fillId="0" borderId="0"/>
    <xf numFmtId="0" fontId="0" fillId="42" borderId="0" applyNumberFormat="false" applyBorder="false" applyAlignment="false" applyProtection="false">
      <alignment vertical="center"/>
    </xf>
    <xf numFmtId="0" fontId="0" fillId="27" borderId="15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45" borderId="0" applyNumberFormat="false" applyBorder="false" applyAlignment="false" applyProtection="false">
      <alignment vertical="center"/>
    </xf>
    <xf numFmtId="0" fontId="16" fillId="46" borderId="0" applyNumberFormat="false" applyBorder="false" applyAlignment="false" applyProtection="false">
      <alignment vertical="center"/>
    </xf>
    <xf numFmtId="0" fontId="0" fillId="0" borderId="0"/>
    <xf numFmtId="0" fontId="15" fillId="44" borderId="22" applyNumberFormat="false" applyFont="false" applyAlignment="false" applyProtection="false">
      <alignment vertical="center"/>
    </xf>
    <xf numFmtId="0" fontId="40" fillId="37" borderId="19" applyNumberFormat="false" applyAlignment="false" applyProtection="false">
      <alignment vertical="center"/>
    </xf>
    <xf numFmtId="0" fontId="43" fillId="0" borderId="2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0" borderId="0" applyFill="false"/>
    <xf numFmtId="0" fontId="25" fillId="43" borderId="0" applyNumberFormat="false" applyBorder="false" applyAlignment="false" applyProtection="false">
      <alignment vertical="center"/>
    </xf>
    <xf numFmtId="0" fontId="25" fillId="47" borderId="0" applyNumberFormat="false" applyBorder="false" applyAlignment="false" applyProtection="false">
      <alignment vertical="center"/>
    </xf>
    <xf numFmtId="0" fontId="25" fillId="48" borderId="0" applyNumberFormat="false" applyBorder="false" applyAlignment="false" applyProtection="false">
      <alignment vertical="center"/>
    </xf>
    <xf numFmtId="0" fontId="45" fillId="34" borderId="0" applyNumberFormat="false" applyBorder="false" applyAlignment="false" applyProtection="false">
      <alignment vertical="center"/>
    </xf>
    <xf numFmtId="0" fontId="25" fillId="49" borderId="0" applyNumberFormat="false" applyBorder="false" applyAlignment="false" applyProtection="false">
      <alignment vertical="center"/>
    </xf>
    <xf numFmtId="0" fontId="25" fillId="50" borderId="0" applyNumberFormat="false" applyBorder="false" applyAlignment="false" applyProtection="false">
      <alignment vertical="center"/>
    </xf>
    <xf numFmtId="0" fontId="0" fillId="51" borderId="0" applyNumberFormat="false" applyBorder="false" applyAlignment="false" applyProtection="false">
      <alignment vertical="center"/>
    </xf>
    <xf numFmtId="0" fontId="47" fillId="52" borderId="19" applyNumberFormat="false" applyAlignment="false" applyProtection="false">
      <alignment vertical="center"/>
    </xf>
    <xf numFmtId="0" fontId="0" fillId="53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5" fillId="0" borderId="0"/>
    <xf numFmtId="0" fontId="0" fillId="54" borderId="0" applyNumberFormat="false" applyBorder="false" applyAlignment="false" applyProtection="false">
      <alignment vertical="center"/>
    </xf>
    <xf numFmtId="0" fontId="15" fillId="0" borderId="0"/>
    <xf numFmtId="0" fontId="15" fillId="0" borderId="0">
      <alignment vertical="center"/>
    </xf>
    <xf numFmtId="0" fontId="20" fillId="0" borderId="0"/>
    <xf numFmtId="0" fontId="39" fillId="0" borderId="18" applyNumberFormat="false" applyFill="false" applyAlignment="false" applyProtection="false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33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49" fillId="0" borderId="2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45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28" fillId="0" borderId="0" applyFill="false"/>
    <xf numFmtId="0" fontId="28" fillId="0" borderId="0" applyFill="false"/>
    <xf numFmtId="0" fontId="15" fillId="0" borderId="0"/>
    <xf numFmtId="0" fontId="16" fillId="4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31" fillId="26" borderId="14" applyNumberFormat="false" applyAlignment="false" applyProtection="false">
      <alignment vertical="center"/>
    </xf>
    <xf numFmtId="0" fontId="29" fillId="23" borderId="13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5" fillId="0" borderId="0"/>
    <xf numFmtId="0" fontId="35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39" fillId="0" borderId="18" applyNumberFormat="false" applyFill="false" applyAlignment="false" applyProtection="false">
      <alignment vertical="center"/>
    </xf>
    <xf numFmtId="0" fontId="29" fillId="23" borderId="13" applyNumberFormat="false" applyAlignment="false" applyProtection="false">
      <alignment vertical="center"/>
    </xf>
    <xf numFmtId="0" fontId="15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5" fillId="0" borderId="0"/>
    <xf numFmtId="0" fontId="49" fillId="0" borderId="24" applyNumberFormat="false" applyFill="false" applyAlignment="false" applyProtection="false">
      <alignment vertical="center"/>
    </xf>
    <xf numFmtId="0" fontId="51" fillId="0" borderId="25" applyNumberFormat="false" applyFill="false" applyAlignment="false" applyProtection="false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/>
    <xf numFmtId="0" fontId="16" fillId="29" borderId="0" applyNumberFormat="false" applyBorder="false" applyAlignment="false" applyProtection="false">
      <alignment vertical="center"/>
    </xf>
    <xf numFmtId="0" fontId="52" fillId="55" borderId="0" applyNumberFormat="false" applyBorder="false" applyAlignment="false" applyProtection="false">
      <alignment vertical="center"/>
    </xf>
    <xf numFmtId="0" fontId="0" fillId="0" borderId="0"/>
    <xf numFmtId="0" fontId="53" fillId="26" borderId="26" applyNumberFormat="false" applyAlignment="false" applyProtection="false">
      <alignment vertical="center"/>
    </xf>
    <xf numFmtId="0" fontId="18" fillId="39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38" fillId="24" borderId="14" applyNumberFormat="false" applyAlignment="false" applyProtection="false">
      <alignment vertical="center"/>
    </xf>
    <xf numFmtId="0" fontId="38" fillId="24" borderId="14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52" fillId="55" borderId="0" applyNumberFormat="false" applyBorder="false" applyAlignment="false" applyProtection="false">
      <alignment vertical="center"/>
    </xf>
    <xf numFmtId="0" fontId="0" fillId="0" borderId="0"/>
    <xf numFmtId="0" fontId="48" fillId="0" borderId="23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6" fillId="3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53" fillId="26" borderId="26" applyNumberFormat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8" fillId="39" borderId="0" applyNumberFormat="false" applyBorder="false" applyAlignment="false" applyProtection="false">
      <alignment vertical="center"/>
    </xf>
    <xf numFmtId="0" fontId="44" fillId="0" borderId="0">
      <alignment vertical="center"/>
    </xf>
    <xf numFmtId="0" fontId="18" fillId="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2" fillId="0" borderId="1" xfId="18" applyFont="true" applyBorder="true" applyAlignment="true">
      <alignment horizontal="center" vertical="center"/>
    </xf>
    <xf numFmtId="0" fontId="1" fillId="0" borderId="1" xfId="109" applyFont="true" applyBorder="true">
      <alignment vertical="center"/>
    </xf>
    <xf numFmtId="0" fontId="3" fillId="0" borderId="1" xfId="34" applyFont="true" applyBorder="true" applyAlignment="true">
      <alignment horizontal="right" vertical="center"/>
    </xf>
    <xf numFmtId="0" fontId="1" fillId="0" borderId="0" xfId="0" applyFont="true" applyAlignment="true">
      <alignment horizontal="center" vertical="center"/>
    </xf>
    <xf numFmtId="10" fontId="1" fillId="0" borderId="0" xfId="0" applyNumberFormat="true" applyFont="true">
      <alignment vertical="center"/>
    </xf>
    <xf numFmtId="0" fontId="4" fillId="2" borderId="1" xfId="163" applyFont="true" applyFill="true" applyBorder="true" applyAlignment="true">
      <alignment horizontal="center" vertical="center" wrapText="true"/>
    </xf>
    <xf numFmtId="10" fontId="5" fillId="0" borderId="0" xfId="0" applyNumberFormat="true" applyFont="true">
      <alignment vertical="center"/>
    </xf>
    <xf numFmtId="0" fontId="6" fillId="3" borderId="1" xfId="163" applyFont="true" applyFill="true" applyBorder="true" applyAlignment="true">
      <alignment horizontal="right" vertical="center"/>
    </xf>
    <xf numFmtId="0" fontId="6" fillId="2" borderId="1" xfId="163" applyFont="true" applyFill="true" applyBorder="true" applyAlignment="true">
      <alignment horizontal="right" vertical="center"/>
    </xf>
    <xf numFmtId="177" fontId="6" fillId="3" borderId="1" xfId="163" applyNumberFormat="true" applyFont="true" applyFill="true" applyBorder="true" applyAlignment="true">
      <alignment horizontal="right" vertical="center"/>
    </xf>
    <xf numFmtId="177" fontId="6" fillId="2" borderId="1" xfId="163" applyNumberFormat="true" applyFont="true" applyFill="true" applyBorder="true" applyAlignment="true">
      <alignment horizontal="right" vertical="center"/>
    </xf>
    <xf numFmtId="176" fontId="6" fillId="3" borderId="1" xfId="163" applyNumberFormat="true" applyFont="true" applyFill="true" applyBorder="true" applyAlignment="true">
      <alignment horizontal="right" vertical="center"/>
    </xf>
    <xf numFmtId="176" fontId="6" fillId="2" borderId="0" xfId="163" applyNumberFormat="true" applyFont="true" applyFill="true" applyBorder="true" applyAlignment="true">
      <alignment horizontal="right" vertical="center"/>
    </xf>
    <xf numFmtId="0" fontId="3" fillId="0" borderId="1" xfId="34" applyFont="true" applyBorder="true">
      <alignment vertical="center"/>
    </xf>
    <xf numFmtId="0" fontId="7" fillId="0" borderId="1" xfId="139" applyFont="true" applyBorder="true" applyAlignment="true">
      <alignment horizontal="center" vertical="center"/>
    </xf>
    <xf numFmtId="0" fontId="7" fillId="0" borderId="1" xfId="139" applyFont="true" applyBorder="true" applyAlignment="true">
      <alignment horizontal="right" vertical="center" wrapText="true"/>
    </xf>
    <xf numFmtId="0" fontId="7" fillId="0" borderId="1" xfId="34" applyFont="true" applyBorder="true" applyAlignment="true">
      <alignment horizontal="right" vertical="center" wrapText="true"/>
    </xf>
    <xf numFmtId="10" fontId="0" fillId="0" borderId="0" xfId="0" applyNumberFormat="true">
      <alignment vertical="center"/>
    </xf>
    <xf numFmtId="0" fontId="1" fillId="0" borderId="0" xfId="0" applyFont="true" applyFill="true" applyAlignment="true">
      <alignment vertical="center" wrapText="true"/>
    </xf>
    <xf numFmtId="177" fontId="0" fillId="0" borderId="0" xfId="0" applyNumberFormat="true">
      <alignment vertical="center"/>
    </xf>
    <xf numFmtId="0" fontId="8" fillId="0" borderId="0" xfId="0" applyFont="true" applyAlignment="true">
      <alignment horizontal="centerContinuous" vertical="center"/>
    </xf>
    <xf numFmtId="177" fontId="9" fillId="0" borderId="0" xfId="0" applyNumberFormat="true" applyFont="true" applyAlignment="true">
      <alignment horizontal="centerContinuous" vertical="center"/>
    </xf>
    <xf numFmtId="0" fontId="10" fillId="0" borderId="2" xfId="163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/>
    </xf>
    <xf numFmtId="0" fontId="10" fillId="0" borderId="6" xfId="163" applyFont="true" applyFill="true" applyBorder="true" applyAlignment="true">
      <alignment horizontal="center" vertical="center" wrapText="true"/>
    </xf>
    <xf numFmtId="0" fontId="10" fillId="0" borderId="1" xfId="163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176" fontId="10" fillId="0" borderId="1" xfId="163" applyNumberFormat="true" applyFont="true" applyFill="true" applyBorder="true" applyAlignment="true">
      <alignment horizontal="center" vertical="center" wrapText="true"/>
    </xf>
    <xf numFmtId="176" fontId="11" fillId="4" borderId="1" xfId="73" applyNumberFormat="true" applyFont="true" applyFill="true" applyBorder="true" applyAlignment="true">
      <alignment horizontal="center" vertical="center"/>
    </xf>
    <xf numFmtId="0" fontId="0" fillId="0" borderId="1" xfId="163" applyFont="true" applyFill="true" applyBorder="true" applyAlignment="true">
      <alignment horizontal="center" vertical="center" wrapText="true"/>
    </xf>
    <xf numFmtId="0" fontId="12" fillId="0" borderId="1" xfId="163" applyFont="true" applyFill="true" applyBorder="true" applyAlignment="true">
      <alignment horizontal="center" vertical="center" wrapText="true"/>
    </xf>
    <xf numFmtId="176" fontId="12" fillId="0" borderId="1" xfId="163" applyNumberFormat="true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centerContinuous" vertical="center"/>
    </xf>
    <xf numFmtId="0" fontId="0" fillId="4" borderId="7" xfId="0" applyFont="true" applyFill="true" applyBorder="true" applyAlignment="true">
      <alignment horizontal="center" vertical="center"/>
    </xf>
    <xf numFmtId="0" fontId="0" fillId="4" borderId="8" xfId="0" applyFont="true" applyFill="true" applyBorder="true" applyAlignment="true">
      <alignment horizontal="center" vertical="center"/>
    </xf>
    <xf numFmtId="0" fontId="0" fillId="4" borderId="1" xfId="0" applyFont="true" applyFill="true" applyBorder="true" applyAlignment="true">
      <alignment horizontal="center" vertical="center"/>
    </xf>
    <xf numFmtId="177" fontId="10" fillId="4" borderId="1" xfId="163" applyNumberFormat="true" applyFont="true" applyFill="true" applyBorder="true" applyAlignment="true">
      <alignment horizontal="center" vertical="center" wrapText="true"/>
    </xf>
    <xf numFmtId="176" fontId="11" fillId="4" borderId="1" xfId="73" applyNumberFormat="true" applyFont="true" applyFill="true" applyBorder="true" applyAlignment="true">
      <alignment horizontal="center" vertical="center" wrapText="true"/>
    </xf>
    <xf numFmtId="0" fontId="10" fillId="4" borderId="1" xfId="163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Continuous" vertical="center"/>
    </xf>
    <xf numFmtId="0" fontId="13" fillId="0" borderId="0" xfId="0" applyFont="true" applyAlignment="true">
      <alignment vertical="center"/>
    </xf>
    <xf numFmtId="0" fontId="14" fillId="0" borderId="0" xfId="0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center" vertical="center" wrapText="true"/>
    </xf>
  </cellXfs>
  <cellStyles count="218">
    <cellStyle name="常规" xfId="0" builtinId="0"/>
    <cellStyle name="常规 3 3" xfId="1"/>
    <cellStyle name="标题 4 2 2" xfId="2"/>
    <cellStyle name="标题 4 2" xfId="3"/>
    <cellStyle name="常规 8 3" xfId="4"/>
    <cellStyle name="Normal 3" xfId="5"/>
    <cellStyle name="40% - 强调文字颜色 5 2" xfId="6"/>
    <cellStyle name="20% - 强调文字颜色 3 3" xfId="7"/>
    <cellStyle name="常规 3 3 3" xfId="8"/>
    <cellStyle name="60% - 强调文字颜色 4 2 2" xfId="9"/>
    <cellStyle name="40% - 强调文字颜色 2 3 2" xfId="10"/>
    <cellStyle name="60% - 强调文字颜色 1 2 2" xfId="11"/>
    <cellStyle name="强调文字颜色 6 2 2" xfId="12"/>
    <cellStyle name="链接单元格 2 2" xfId="13"/>
    <cellStyle name="40% - 强调文字颜色 5 3 2" xfId="14"/>
    <cellStyle name="40% - 强调文字颜色 6 2" xfId="15"/>
    <cellStyle name="20% - 强调文字颜色 4 3" xfId="16"/>
    <cellStyle name="常规 6 2" xfId="17"/>
    <cellStyle name="常规 2 7" xfId="18"/>
    <cellStyle name="常规 6 4" xfId="19"/>
    <cellStyle name="强调文字颜色 4 2 2" xfId="20"/>
    <cellStyle name="强调文字颜色 3 2 2" xfId="21"/>
    <cellStyle name="20% - 强调文字颜色 5 2" xfId="22"/>
    <cellStyle name="已访问的超链接" xfId="23" builtinId="9"/>
    <cellStyle name="60% - 强调文字颜色 3 2 2" xfId="24"/>
    <cellStyle name="40% - 强调文字颜色 1 3 2" xfId="25"/>
    <cellStyle name="常规 3 4" xfId="26"/>
    <cellStyle name="好" xfId="27" builtinId="26"/>
    <cellStyle name="强调文字颜色 2 2" xfId="28"/>
    <cellStyle name="常规 5" xfId="29"/>
    <cellStyle name="常规 4 2 2" xfId="30"/>
    <cellStyle name="20% - 强调文字颜色 1 3 2" xfId="31"/>
    <cellStyle name="千位分隔[0]" xfId="32" builtinId="6"/>
    <cellStyle name="60% - 强调文字颜色 2 2 2" xfId="33"/>
    <cellStyle name="常规 11 2" xfId="34"/>
    <cellStyle name="强调文字颜色 1" xfId="35" builtinId="29"/>
    <cellStyle name="60% - 强调文字颜色 2 2" xfId="36"/>
    <cellStyle name="常规 11" xfId="37"/>
    <cellStyle name="20% - 强调文字颜色 6 2" xfId="38"/>
    <cellStyle name="20% - 强调文字颜色 3 2" xfId="39"/>
    <cellStyle name="常规 4 5" xfId="40"/>
    <cellStyle name="40% - 强调文字颜色 2 2" xfId="41"/>
    <cellStyle name="常规 8 2" xfId="42"/>
    <cellStyle name="差 2" xfId="43"/>
    <cellStyle name="40% - 强调文字颜色 3 3" xfId="44"/>
    <cellStyle name="60% - 强调文字颜色 5 2" xfId="45"/>
    <cellStyle name="常规 6 2 2" xfId="46"/>
    <cellStyle name="常规 13 2" xfId="47"/>
    <cellStyle name="常规 2 4" xfId="48"/>
    <cellStyle name="常规 3 2 3" xfId="49"/>
    <cellStyle name="注释 2" xfId="50"/>
    <cellStyle name="常规 10" xfId="51"/>
    <cellStyle name="货币" xfId="52" builtinId="4"/>
    <cellStyle name="20% - 强调文字颜色 6 3" xfId="53"/>
    <cellStyle name="解释性文本" xfId="54" builtinId="53"/>
    <cellStyle name="强调文字颜色 3" xfId="55" builtinId="37"/>
    <cellStyle name="常规 2 2 2" xfId="56"/>
    <cellStyle name="常规 10 2 2" xfId="57"/>
    <cellStyle name="常规 12" xfId="58"/>
    <cellStyle name="常规 14" xfId="59"/>
    <cellStyle name="常规 16" xfId="60"/>
    <cellStyle name="常规 5 4" xfId="61"/>
    <cellStyle name="40% - 强调文字颜色 6 3 2" xfId="62"/>
    <cellStyle name="60% - 强调文字颜色 3" xfId="63" builtinId="40"/>
    <cellStyle name="常规 17" xfId="64"/>
    <cellStyle name="60% - 强调文字颜色 6" xfId="65" builtinId="52"/>
    <cellStyle name="20% - 强调文字颜色 6" xfId="66" builtinId="50"/>
    <cellStyle name="60% - 强调文字颜色 6 2 2" xfId="67"/>
    <cellStyle name="40% - 强调文字颜色 4 3 2" xfId="68"/>
    <cellStyle name="输出" xfId="69" builtinId="21"/>
    <cellStyle name="常规 6 3" xfId="70"/>
    <cellStyle name="标题 2 2" xfId="71"/>
    <cellStyle name="检查单元格" xfId="72" builtinId="23"/>
    <cellStyle name="常规 18" xfId="73"/>
    <cellStyle name="差" xfId="74" builtinId="27"/>
    <cellStyle name="60% - 强调文字颜色 5" xfId="75" builtinId="48"/>
    <cellStyle name="标题 1" xfId="76" builtinId="16"/>
    <cellStyle name="20% - 强调文字颜色 5" xfId="77" builtinId="46"/>
    <cellStyle name="标题 3 2 2" xfId="78"/>
    <cellStyle name="40% - 强调文字颜色 5" xfId="79" builtinId="47"/>
    <cellStyle name="40% - 强调文字颜色 6" xfId="80" builtinId="51"/>
    <cellStyle name="强调文字颜色 5" xfId="81" builtinId="45"/>
    <cellStyle name="标题 3" xfId="82" builtinId="18"/>
    <cellStyle name="20% - 强调文字颜色 1" xfId="83" builtinId="30"/>
    <cellStyle name="常规 2 3 2" xfId="84"/>
    <cellStyle name="计算 2 2" xfId="85"/>
    <cellStyle name="40% - 强调文字颜色 1" xfId="86" builtinId="31"/>
    <cellStyle name="警告文本" xfId="87" builtinId="11"/>
    <cellStyle name="千位分隔" xfId="88" builtinId="3"/>
    <cellStyle name="常规 8" xfId="89"/>
    <cellStyle name="常规 9 2" xfId="90"/>
    <cellStyle name="40% - 强调文字颜色 4" xfId="91" builtinId="43"/>
    <cellStyle name="常规 2 5 2" xfId="92"/>
    <cellStyle name="标题 4" xfId="93" builtinId="19"/>
    <cellStyle name="20% - 强调文字颜色 2" xfId="94" builtinId="34"/>
    <cellStyle name="标题 5" xfId="95"/>
    <cellStyle name="解释性文本 2" xfId="96"/>
    <cellStyle name="20% - 强调文字颜色 6 3 2" xfId="97"/>
    <cellStyle name="货币[0]" xfId="98" builtinId="7"/>
    <cellStyle name="强调文字颜色 3 2" xfId="99"/>
    <cellStyle name="常规 2 6" xfId="100"/>
    <cellStyle name="常规 2 4 2" xfId="101"/>
    <cellStyle name="注释 2 2" xfId="102"/>
    <cellStyle name="常规 10 2" xfId="103"/>
    <cellStyle name="标题 3 2" xfId="104"/>
    <cellStyle name="常规 7 3" xfId="105"/>
    <cellStyle name="常规 2 3 3" xfId="106"/>
    <cellStyle name="40% - 强调文字颜色 2" xfId="107" builtinId="35"/>
    <cellStyle name="注释" xfId="108" builtinId="10"/>
    <cellStyle name="常规 12 2" xfId="109"/>
    <cellStyle name="常规 9" xfId="110"/>
    <cellStyle name="适中" xfId="111" builtinId="28"/>
    <cellStyle name="强调文字颜色 1 2 2" xfId="112"/>
    <cellStyle name="常规 10 3" xfId="113"/>
    <cellStyle name="注释 2 3" xfId="114"/>
    <cellStyle name="计算" xfId="115" builtinId="22"/>
    <cellStyle name="标题 2" xfId="116" builtinId="17"/>
    <cellStyle name="百分比" xfId="117" builtinId="5"/>
    <cellStyle name="常规 16 2" xfId="118"/>
    <cellStyle name="60% - 强调文字颜色 4" xfId="119" builtinId="44"/>
    <cellStyle name="强调文字颜色 6" xfId="120" builtinId="49"/>
    <cellStyle name="60% - 强调文字颜色 1" xfId="121" builtinId="32"/>
    <cellStyle name="好 2 2" xfId="122"/>
    <cellStyle name="强调文字颜色 2" xfId="123" builtinId="33"/>
    <cellStyle name="60% - 强调文字颜色 2" xfId="124" builtinId="36"/>
    <cellStyle name="20% - 强调文字颜色 3" xfId="125" builtinId="38"/>
    <cellStyle name="输入" xfId="126" builtinId="20"/>
    <cellStyle name="40% - 强调文字颜色 3" xfId="127" builtinId="39"/>
    <cellStyle name="强调文字颜色 4" xfId="128" builtinId="41"/>
    <cellStyle name="常规 2 2 3" xfId="129"/>
    <cellStyle name="20% - 强调文字颜色 4" xfId="130" builtinId="42"/>
    <cellStyle name="常规 3 4 3" xfId="131"/>
    <cellStyle name="常规 4" xfId="132"/>
    <cellStyle name="常规 2 2" xfId="133"/>
    <cellStyle name="汇总 2 2" xfId="134"/>
    <cellStyle name="常规 4 2" xfId="135"/>
    <cellStyle name="常规 6" xfId="136"/>
    <cellStyle name="常规 4 2 3" xfId="137"/>
    <cellStyle name="常规 4 3 2" xfId="138"/>
    <cellStyle name="常规 3 2" xfId="139"/>
    <cellStyle name="40% - 强调文字颜色 5 3" xfId="140"/>
    <cellStyle name="20% - 强调文字颜色 2 3 2" xfId="141"/>
    <cellStyle name="20% - 强调文字颜色 4 3 2" xfId="142"/>
    <cellStyle name="链接单元格 2" xfId="143"/>
    <cellStyle name="常规 5 3 2" xfId="144"/>
    <cellStyle name="标题 1 2 2" xfId="145"/>
    <cellStyle name="常规 3" xfId="146"/>
    <cellStyle name="常规 3 7" xfId="147"/>
    <cellStyle name="常规 5 2 2" xfId="148"/>
    <cellStyle name="常规 5 2 3" xfId="149"/>
    <cellStyle name="常规 3 4 2" xfId="150"/>
    <cellStyle name="好 2" xfId="151"/>
    <cellStyle name="20% - 强调文字颜色 3 3 2" xfId="152"/>
    <cellStyle name="常规 13" xfId="153"/>
    <cellStyle name="常规 15" xfId="154"/>
    <cellStyle name="常规 7 2 2" xfId="155"/>
    <cellStyle name="强调文字颜色 1 2" xfId="156"/>
    <cellStyle name="常规 2 3" xfId="157"/>
    <cellStyle name="计算 2" xfId="158"/>
    <cellStyle name="检查单元格 2" xfId="159"/>
    <cellStyle name="标题 2 2 2" xfId="160"/>
    <cellStyle name="常规 7" xfId="161"/>
    <cellStyle name="警告文本 2 2" xfId="162"/>
    <cellStyle name="常规 2" xfId="163"/>
    <cellStyle name="汇总 2" xfId="164"/>
    <cellStyle name="检查单元格 2 2" xfId="165"/>
    <cellStyle name="常规 4 3" xfId="166"/>
    <cellStyle name="标题" xfId="167" builtinId="15"/>
    <cellStyle name="常规 4 4" xfId="168"/>
    <cellStyle name="标题 1 2" xfId="169"/>
    <cellStyle name="链接单元格" xfId="170" builtinId="24"/>
    <cellStyle name="常规 5 3" xfId="171"/>
    <cellStyle name="常规 3 3 2" xfId="172"/>
    <cellStyle name="常规 7 2" xfId="173"/>
    <cellStyle name="强调文字颜色 5 2 2" xfId="174"/>
    <cellStyle name="适中 2 2" xfId="175"/>
    <cellStyle name="Normal 2" xfId="176"/>
    <cellStyle name="输出 2" xfId="177"/>
    <cellStyle name="20% - 强调文字颜色 1 3" xfId="178"/>
    <cellStyle name="40% - 强调文字颜色 3 2" xfId="179"/>
    <cellStyle name="输入 2" xfId="180"/>
    <cellStyle name="输入 2 2" xfId="181"/>
    <cellStyle name="40% - 强调文字颜色 2 3" xfId="182"/>
    <cellStyle name="60% - 强调文字颜色 4 2" xfId="183"/>
    <cellStyle name="适中 2" xfId="184"/>
    <cellStyle name="Normal" xfId="185"/>
    <cellStyle name="汇总" xfId="186" builtinId="25"/>
    <cellStyle name="警告文本 2" xfId="187"/>
    <cellStyle name="强调文字颜色 2 2 2" xfId="188"/>
    <cellStyle name="常规 5 2" xfId="189"/>
    <cellStyle name="输出 2 2" xfId="190"/>
    <cellStyle name="超链接" xfId="191" builtinId="8"/>
    <cellStyle name="强调文字颜色 6 2" xfId="192"/>
    <cellStyle name="60% - 强调文字颜色 1 2" xfId="193"/>
    <cellStyle name="强调文字颜色 5 2" xfId="194"/>
    <cellStyle name="20% - 强调文字颜色 1 2" xfId="195"/>
    <cellStyle name="常规 2 5" xfId="196"/>
    <cellStyle name="20% - 强调文字颜色 2 3" xfId="197"/>
    <cellStyle name="40% - 强调文字颜色 4 2" xfId="198"/>
    <cellStyle name="常规 3 6" xfId="199"/>
    <cellStyle name="强调文字颜色 4 2" xfId="200"/>
    <cellStyle name="20% - 强调文字颜色 4 2" xfId="201"/>
    <cellStyle name="20% - 强调文字颜色 5 3" xfId="202"/>
    <cellStyle name="60% - 强调文字颜色 6 2" xfId="203"/>
    <cellStyle name="40% - 强调文字颜色 4 3" xfId="204"/>
    <cellStyle name="40% - 强调文字颜色 6 3" xfId="205"/>
    <cellStyle name="40% - 强调文字颜色 3 3 2" xfId="206"/>
    <cellStyle name="60% - 强调文字颜色 5 2 2" xfId="207"/>
    <cellStyle name="差 2 2" xfId="208"/>
    <cellStyle name="40% - 强调文字颜色 1 2" xfId="209"/>
    <cellStyle name="20% - 强调文字颜色 5 3 2" xfId="210"/>
    <cellStyle name="20% - 强调文字颜色 2 2" xfId="211"/>
    <cellStyle name="常规 3 5" xfId="212"/>
    <cellStyle name="标题 5 2" xfId="213"/>
    <cellStyle name="解释性文本 2 2" xfId="214"/>
    <cellStyle name="60% - 强调文字颜色 3 2" xfId="215"/>
    <cellStyle name="40% - 强调文字颜色 1 3" xfId="216"/>
    <cellStyle name="常规 3 2 2" xfId="21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Q12" sqref="Q12"/>
    </sheetView>
  </sheetViews>
  <sheetFormatPr defaultColWidth="9" defaultRowHeight="13.5"/>
  <cols>
    <col min="1" max="1" width="7.125" customWidth="true"/>
    <col min="2" max="2" width="7.75" customWidth="true"/>
    <col min="3" max="3" width="9.125" customWidth="true"/>
    <col min="4" max="4" width="9.5" style="22" customWidth="true"/>
    <col min="5" max="5" width="9.375" style="22" customWidth="true"/>
    <col min="6" max="6" width="8.5" style="22" customWidth="true"/>
    <col min="7" max="7" width="8.625" style="22" customWidth="true"/>
    <col min="8" max="9" width="8" customWidth="true"/>
    <col min="10" max="10" width="8.5" customWidth="true"/>
    <col min="11" max="11" width="7.75" customWidth="true"/>
    <col min="12" max="12" width="7.125" customWidth="true"/>
    <col min="13" max="13" width="7.5" customWidth="true"/>
    <col min="14" max="15" width="8.125" customWidth="true"/>
    <col min="16" max="16" width="8.25" customWidth="true"/>
  </cols>
  <sheetData>
    <row r="1" ht="27" spans="1:16">
      <c r="A1" s="23" t="s">
        <v>0</v>
      </c>
      <c r="B1" s="23"/>
      <c r="C1" s="23"/>
      <c r="D1" s="24"/>
      <c r="E1" s="24"/>
      <c r="F1" s="24"/>
      <c r="G1" s="24"/>
      <c r="H1" s="37"/>
      <c r="I1" s="37"/>
      <c r="J1" s="37"/>
      <c r="K1" s="37"/>
      <c r="L1" s="37"/>
      <c r="M1" s="37"/>
      <c r="N1" s="44"/>
      <c r="O1" s="44"/>
      <c r="P1" s="44"/>
    </row>
    <row r="2" s="2" customFormat="true" ht="25.5" customHeight="true" spans="1:16">
      <c r="A2" s="25" t="s">
        <v>1</v>
      </c>
      <c r="B2" s="26" t="s">
        <v>2</v>
      </c>
      <c r="C2" s="27"/>
      <c r="D2" s="28"/>
      <c r="E2" s="38" t="s">
        <v>3</v>
      </c>
      <c r="F2" s="38"/>
      <c r="G2" s="39"/>
      <c r="H2" s="40" t="s">
        <v>4</v>
      </c>
      <c r="I2" s="40"/>
      <c r="J2" s="40"/>
      <c r="K2" s="40" t="s">
        <v>5</v>
      </c>
      <c r="L2" s="40"/>
      <c r="M2" s="40"/>
      <c r="N2" s="40" t="s">
        <v>6</v>
      </c>
      <c r="O2" s="40"/>
      <c r="P2" s="40"/>
    </row>
    <row r="3" s="21" customFormat="true" ht="60" customHeight="true" spans="1:16">
      <c r="A3" s="29"/>
      <c r="B3" s="30" t="s">
        <v>2</v>
      </c>
      <c r="C3" s="31" t="s">
        <v>7</v>
      </c>
      <c r="D3" s="31" t="s">
        <v>8</v>
      </c>
      <c r="E3" s="31" t="s">
        <v>2</v>
      </c>
      <c r="F3" s="41" t="s">
        <v>9</v>
      </c>
      <c r="G3" s="41" t="s">
        <v>10</v>
      </c>
      <c r="H3" s="41" t="s">
        <v>2</v>
      </c>
      <c r="I3" s="41" t="s">
        <v>9</v>
      </c>
      <c r="J3" s="41" t="s">
        <v>10</v>
      </c>
      <c r="K3" s="43" t="s">
        <v>2</v>
      </c>
      <c r="L3" s="41" t="s">
        <v>9</v>
      </c>
      <c r="M3" s="41" t="s">
        <v>10</v>
      </c>
      <c r="N3" s="43" t="s">
        <v>2</v>
      </c>
      <c r="O3" s="41" t="s">
        <v>9</v>
      </c>
      <c r="P3" s="41" t="s">
        <v>10</v>
      </c>
    </row>
    <row r="4" s="21" customFormat="true" ht="22" customHeight="true" spans="1:19">
      <c r="A4" s="30" t="s">
        <v>11</v>
      </c>
      <c r="B4" s="32">
        <f>SUM(C4:D4)</f>
        <v>199.09</v>
      </c>
      <c r="C4" s="33">
        <f>SUM(F4,I4,L4,O4)</f>
        <v>199.09</v>
      </c>
      <c r="D4" s="33">
        <f>SUM(G4,J4,M4,P4)</f>
        <v>0</v>
      </c>
      <c r="E4" s="33">
        <f>SUM(F4:G4)</f>
        <v>79.64</v>
      </c>
      <c r="F4" s="33">
        <v>79.64</v>
      </c>
      <c r="G4" s="33"/>
      <c r="H4" s="42">
        <v>59.73</v>
      </c>
      <c r="I4" s="42">
        <v>59.73</v>
      </c>
      <c r="J4" s="42">
        <v>0</v>
      </c>
      <c r="K4" s="33">
        <v>59.72</v>
      </c>
      <c r="L4" s="33">
        <v>59.72</v>
      </c>
      <c r="M4" s="33"/>
      <c r="N4" s="33"/>
      <c r="O4" s="33"/>
      <c r="P4" s="33"/>
      <c r="S4" s="46"/>
    </row>
    <row r="5" s="2" customFormat="true" ht="22" customHeight="true" spans="1:19">
      <c r="A5" s="30" t="s">
        <v>12</v>
      </c>
      <c r="B5" s="32">
        <f t="shared" ref="B5:B12" si="0">SUM(C5:D5)</f>
        <v>612.45</v>
      </c>
      <c r="C5" s="33">
        <f t="shared" ref="C5:C12" si="1">SUM(F5,I5,L5,O5)</f>
        <v>62.34</v>
      </c>
      <c r="D5" s="33">
        <f t="shared" ref="D5:D12" si="2">SUM(G5,J5,M5,P5)</f>
        <v>550.11</v>
      </c>
      <c r="E5" s="33">
        <f>SUM(F5:G5)</f>
        <v>245</v>
      </c>
      <c r="F5" s="33">
        <v>24.94</v>
      </c>
      <c r="G5" s="33">
        <v>220.06</v>
      </c>
      <c r="H5" s="42">
        <v>183.73</v>
      </c>
      <c r="I5" s="42">
        <v>18.7</v>
      </c>
      <c r="J5" s="42">
        <v>165.03</v>
      </c>
      <c r="K5" s="33">
        <v>73.49</v>
      </c>
      <c r="L5" s="33">
        <v>7.48</v>
      </c>
      <c r="M5" s="33">
        <v>66.01</v>
      </c>
      <c r="N5" s="33">
        <v>110.23</v>
      </c>
      <c r="O5" s="33">
        <v>11.22</v>
      </c>
      <c r="P5" s="33">
        <v>99.01</v>
      </c>
      <c r="S5" s="47"/>
    </row>
    <row r="6" s="2" customFormat="true" ht="22" customHeight="true" spans="1:19">
      <c r="A6" s="30" t="s">
        <v>13</v>
      </c>
      <c r="B6" s="32">
        <f t="shared" si="0"/>
        <v>1096.18</v>
      </c>
      <c r="C6" s="33">
        <f t="shared" si="1"/>
        <v>58.16</v>
      </c>
      <c r="D6" s="33">
        <f t="shared" si="2"/>
        <v>1038.02</v>
      </c>
      <c r="E6" s="33">
        <f>SUM(F6:G6)</f>
        <v>438.66</v>
      </c>
      <c r="F6" s="33">
        <v>23.26</v>
      </c>
      <c r="G6" s="33">
        <v>415.4</v>
      </c>
      <c r="H6" s="42">
        <v>328.85</v>
      </c>
      <c r="I6" s="42">
        <v>17.45</v>
      </c>
      <c r="J6" s="42">
        <v>311.4</v>
      </c>
      <c r="K6" s="33">
        <v>131.54</v>
      </c>
      <c r="L6" s="33">
        <v>6.98</v>
      </c>
      <c r="M6" s="33">
        <v>124.56</v>
      </c>
      <c r="N6" s="33">
        <v>197.13</v>
      </c>
      <c r="O6" s="33">
        <v>10.47</v>
      </c>
      <c r="P6" s="33">
        <v>186.66</v>
      </c>
      <c r="S6" s="47"/>
    </row>
    <row r="7" ht="22" customHeight="true" spans="1:19">
      <c r="A7" s="30" t="s">
        <v>14</v>
      </c>
      <c r="B7" s="32">
        <f t="shared" si="0"/>
        <v>135.55</v>
      </c>
      <c r="C7" s="33">
        <f t="shared" si="1"/>
        <v>0</v>
      </c>
      <c r="D7" s="33">
        <f t="shared" si="2"/>
        <v>135.55</v>
      </c>
      <c r="E7" s="33">
        <f>SUM(F7:G7)</f>
        <v>54</v>
      </c>
      <c r="F7" s="33"/>
      <c r="G7" s="33">
        <v>54</v>
      </c>
      <c r="H7" s="42">
        <v>40.67</v>
      </c>
      <c r="I7" s="42"/>
      <c r="J7" s="42">
        <v>40.67</v>
      </c>
      <c r="K7" s="33">
        <v>16.27</v>
      </c>
      <c r="L7" s="33"/>
      <c r="M7" s="33">
        <v>16.27</v>
      </c>
      <c r="N7" s="33">
        <v>24.61</v>
      </c>
      <c r="O7" s="33"/>
      <c r="P7" s="33">
        <v>24.61</v>
      </c>
      <c r="S7" s="47"/>
    </row>
    <row r="8" s="2" customFormat="true" ht="22" customHeight="true" spans="1:19">
      <c r="A8" s="34" t="s">
        <v>15</v>
      </c>
      <c r="B8" s="32">
        <f t="shared" si="0"/>
        <v>177.71</v>
      </c>
      <c r="C8" s="33">
        <f t="shared" si="1"/>
        <v>20.86</v>
      </c>
      <c r="D8" s="33">
        <f t="shared" si="2"/>
        <v>156.85</v>
      </c>
      <c r="E8" s="33">
        <f>SUM(F8:G8)</f>
        <v>71.1</v>
      </c>
      <c r="F8" s="33">
        <v>8.35</v>
      </c>
      <c r="G8" s="33">
        <v>62.75</v>
      </c>
      <c r="H8" s="42">
        <v>74.64</v>
      </c>
      <c r="I8" s="42">
        <v>8.76</v>
      </c>
      <c r="J8" s="42">
        <v>65.88</v>
      </c>
      <c r="K8" s="33"/>
      <c r="L8" s="33"/>
      <c r="M8" s="33"/>
      <c r="N8" s="33">
        <v>31.97</v>
      </c>
      <c r="O8" s="33">
        <v>3.75</v>
      </c>
      <c r="P8" s="33">
        <v>28.22</v>
      </c>
      <c r="S8" s="47"/>
    </row>
    <row r="9" s="2" customFormat="true" ht="22" customHeight="true" spans="1:19">
      <c r="A9" s="34" t="s">
        <v>16</v>
      </c>
      <c r="B9" s="32">
        <f t="shared" si="0"/>
        <v>932.08</v>
      </c>
      <c r="C9" s="33">
        <f t="shared" si="1"/>
        <v>60.21</v>
      </c>
      <c r="D9" s="33">
        <f t="shared" si="2"/>
        <v>871.87</v>
      </c>
      <c r="E9" s="32">
        <v>372.8</v>
      </c>
      <c r="F9" s="33">
        <v>24.08</v>
      </c>
      <c r="G9" s="33">
        <v>348.72</v>
      </c>
      <c r="H9" s="42">
        <v>391.47</v>
      </c>
      <c r="I9" s="42">
        <v>25.29</v>
      </c>
      <c r="J9" s="42">
        <v>366.18</v>
      </c>
      <c r="K9" s="33"/>
      <c r="L9" s="33"/>
      <c r="M9" s="33"/>
      <c r="N9" s="33">
        <v>167.81</v>
      </c>
      <c r="O9" s="33">
        <v>10.84</v>
      </c>
      <c r="P9" s="33">
        <v>156.97</v>
      </c>
      <c r="S9" s="47"/>
    </row>
    <row r="10" s="2" customFormat="true" ht="22" customHeight="true" spans="1:19">
      <c r="A10" s="34" t="s">
        <v>17</v>
      </c>
      <c r="B10" s="32">
        <f t="shared" si="0"/>
        <v>772.88</v>
      </c>
      <c r="C10" s="33">
        <f t="shared" si="1"/>
        <v>36.48</v>
      </c>
      <c r="D10" s="33">
        <f t="shared" si="2"/>
        <v>736.4</v>
      </c>
      <c r="E10" s="33">
        <v>309.1</v>
      </c>
      <c r="F10" s="33">
        <v>14.59</v>
      </c>
      <c r="G10" s="33">
        <v>294.51</v>
      </c>
      <c r="H10" s="42">
        <v>324.61</v>
      </c>
      <c r="I10" s="42">
        <v>15.32</v>
      </c>
      <c r="J10" s="42">
        <v>309.29</v>
      </c>
      <c r="K10" s="33"/>
      <c r="L10" s="33"/>
      <c r="M10" s="33"/>
      <c r="N10" s="33">
        <v>139.17</v>
      </c>
      <c r="O10" s="33">
        <v>6.57</v>
      </c>
      <c r="P10" s="33">
        <v>132.6</v>
      </c>
      <c r="S10" s="47"/>
    </row>
    <row r="11" s="2" customFormat="true" ht="22" customHeight="true" spans="1:19">
      <c r="A11" s="34" t="s">
        <v>18</v>
      </c>
      <c r="B11" s="32">
        <f t="shared" si="0"/>
        <v>1086.26</v>
      </c>
      <c r="C11" s="33">
        <f t="shared" si="1"/>
        <v>67.35</v>
      </c>
      <c r="D11" s="33">
        <f t="shared" si="2"/>
        <v>1018.91</v>
      </c>
      <c r="E11" s="33">
        <v>434.5</v>
      </c>
      <c r="F11" s="33">
        <v>26.94</v>
      </c>
      <c r="G11" s="33">
        <v>407.56</v>
      </c>
      <c r="H11" s="42">
        <v>456.23</v>
      </c>
      <c r="I11" s="42">
        <v>28.29</v>
      </c>
      <c r="J11" s="42">
        <v>427.94</v>
      </c>
      <c r="K11" s="33"/>
      <c r="L11" s="33"/>
      <c r="M11" s="33"/>
      <c r="N11" s="33">
        <v>195.53</v>
      </c>
      <c r="O11" s="33">
        <v>12.12</v>
      </c>
      <c r="P11" s="33">
        <v>183.41</v>
      </c>
      <c r="S11" s="47"/>
    </row>
    <row r="12" s="2" customFormat="true" ht="22" customHeight="true" spans="1:16">
      <c r="A12" s="34" t="s">
        <v>19</v>
      </c>
      <c r="B12" s="32">
        <f t="shared" si="0"/>
        <v>1255.63</v>
      </c>
      <c r="C12" s="33">
        <f t="shared" si="1"/>
        <v>63.91</v>
      </c>
      <c r="D12" s="33">
        <f t="shared" si="2"/>
        <v>1191.72</v>
      </c>
      <c r="E12" s="33">
        <v>502.2</v>
      </c>
      <c r="F12" s="33">
        <v>25.56</v>
      </c>
      <c r="G12" s="33">
        <v>476.64</v>
      </c>
      <c r="H12" s="42">
        <v>602.7</v>
      </c>
      <c r="I12" s="42">
        <v>30.68</v>
      </c>
      <c r="J12" s="42">
        <v>572.02</v>
      </c>
      <c r="K12" s="33"/>
      <c r="L12" s="33"/>
      <c r="M12" s="33"/>
      <c r="N12" s="33">
        <v>150.73</v>
      </c>
      <c r="O12" s="33">
        <v>7.67</v>
      </c>
      <c r="P12" s="33">
        <v>143.06</v>
      </c>
    </row>
    <row r="13" s="2" customFormat="true" ht="22" customHeight="true" spans="1:16">
      <c r="A13" s="35" t="s">
        <v>2</v>
      </c>
      <c r="B13" s="36">
        <f>SUM(B4:B12)</f>
        <v>6267.83</v>
      </c>
      <c r="C13" s="36">
        <f>SUM(C4:C12)</f>
        <v>568.4</v>
      </c>
      <c r="D13" s="36">
        <f>SUM(D4:D12)</f>
        <v>5699.43</v>
      </c>
      <c r="E13" s="36">
        <f t="shared" ref="E13:P13" si="3">SUM(E4:E12)</f>
        <v>2507</v>
      </c>
      <c r="F13" s="36">
        <f t="shared" si="3"/>
        <v>227.36</v>
      </c>
      <c r="G13" s="36">
        <f t="shared" si="3"/>
        <v>2279.64</v>
      </c>
      <c r="H13" s="36">
        <f t="shared" si="3"/>
        <v>2462.63</v>
      </c>
      <c r="I13" s="36">
        <f t="shared" si="3"/>
        <v>204.22</v>
      </c>
      <c r="J13" s="36">
        <f t="shared" si="3"/>
        <v>2258.41</v>
      </c>
      <c r="K13" s="36">
        <f t="shared" si="3"/>
        <v>281.02</v>
      </c>
      <c r="L13" s="36">
        <f t="shared" si="3"/>
        <v>74.18</v>
      </c>
      <c r="M13" s="36">
        <f t="shared" si="3"/>
        <v>206.84</v>
      </c>
      <c r="N13" s="36">
        <f t="shared" si="3"/>
        <v>1017.18</v>
      </c>
      <c r="O13" s="36">
        <f t="shared" si="3"/>
        <v>62.64</v>
      </c>
      <c r="P13" s="36">
        <f t="shared" si="3"/>
        <v>954.54</v>
      </c>
    </row>
    <row r="14" spans="14:15">
      <c r="N14" s="2"/>
      <c r="O14" s="2"/>
    </row>
    <row r="15" spans="14:15">
      <c r="N15" s="45"/>
      <c r="O15" s="45"/>
    </row>
  </sheetData>
  <mergeCells count="6">
    <mergeCell ref="B2:D2"/>
    <mergeCell ref="E2:G2"/>
    <mergeCell ref="H2:J2"/>
    <mergeCell ref="K2:M2"/>
    <mergeCell ref="N2:P2"/>
    <mergeCell ref="A2:A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8" sqref="H8:H10"/>
    </sheetView>
  </sheetViews>
  <sheetFormatPr defaultColWidth="9" defaultRowHeight="13.5" outlineLevelCol="7"/>
  <cols>
    <col min="4" max="4" width="10.5" customWidth="true"/>
    <col min="5" max="5" width="11.125" customWidth="true"/>
    <col min="6" max="6" width="11.5" customWidth="true"/>
  </cols>
  <sheetData>
    <row r="1" s="1" customFormat="true" ht="60.75" customHeight="true" spans="2:6"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</row>
    <row r="2" ht="24.95" customHeight="true" spans="1:6">
      <c r="A2" s="3" t="s">
        <v>12</v>
      </c>
      <c r="B2" s="4">
        <v>38886</v>
      </c>
      <c r="C2" s="5">
        <v>342991</v>
      </c>
      <c r="D2">
        <f t="shared" ref="D2:D10" si="0">B2+C2</f>
        <v>381877</v>
      </c>
      <c r="E2" s="20">
        <f t="shared" ref="E2:E11" si="1">ROUND(B2/D2,4)</f>
        <v>0.1018</v>
      </c>
      <c r="F2" s="20">
        <f t="shared" ref="F2:F11" si="2">1-E2</f>
        <v>0.8982</v>
      </c>
    </row>
    <row r="3" ht="24.95" customHeight="true" spans="1:6">
      <c r="A3" s="3" t="s">
        <v>25</v>
      </c>
      <c r="B3" s="4">
        <v>12695</v>
      </c>
      <c r="C3" s="16">
        <v>95402</v>
      </c>
      <c r="D3">
        <f t="shared" ref="D3:D9" si="3">B3+C3</f>
        <v>108097</v>
      </c>
      <c r="E3" s="20">
        <f t="shared" si="1"/>
        <v>0.1174</v>
      </c>
      <c r="F3" s="20">
        <f t="shared" si="2"/>
        <v>0.8826</v>
      </c>
    </row>
    <row r="4" ht="24.95" customHeight="true" spans="1:6">
      <c r="A4" s="3" t="s">
        <v>16</v>
      </c>
      <c r="B4" s="4">
        <v>42175</v>
      </c>
      <c r="C4" s="4">
        <v>610228</v>
      </c>
      <c r="D4">
        <f t="shared" si="3"/>
        <v>652403</v>
      </c>
      <c r="E4" s="20">
        <f t="shared" si="1"/>
        <v>0.0646</v>
      </c>
      <c r="F4" s="20">
        <f t="shared" si="2"/>
        <v>0.9354</v>
      </c>
    </row>
    <row r="5" ht="24.95" customHeight="true" spans="1:6">
      <c r="A5" s="3" t="s">
        <v>17</v>
      </c>
      <c r="B5" s="4">
        <v>28438</v>
      </c>
      <c r="C5" s="4">
        <v>574218</v>
      </c>
      <c r="D5">
        <f t="shared" si="3"/>
        <v>602656</v>
      </c>
      <c r="E5" s="20">
        <f t="shared" si="1"/>
        <v>0.0472</v>
      </c>
      <c r="F5" s="20">
        <f t="shared" si="2"/>
        <v>0.9528</v>
      </c>
    </row>
    <row r="6" ht="24.95" customHeight="true" spans="1:6">
      <c r="A6" s="3" t="s">
        <v>18</v>
      </c>
      <c r="B6" s="4">
        <v>46517</v>
      </c>
      <c r="C6" s="4">
        <v>704008</v>
      </c>
      <c r="D6">
        <f t="shared" si="3"/>
        <v>750525</v>
      </c>
      <c r="E6" s="20">
        <f t="shared" si="1"/>
        <v>0.062</v>
      </c>
      <c r="F6" s="20">
        <f t="shared" si="2"/>
        <v>0.938</v>
      </c>
    </row>
    <row r="7" ht="24.95" customHeight="true" spans="1:6">
      <c r="A7" s="3" t="s">
        <v>19</v>
      </c>
      <c r="B7" s="4">
        <v>45123</v>
      </c>
      <c r="C7" s="4">
        <v>841800</v>
      </c>
      <c r="D7">
        <f t="shared" si="3"/>
        <v>886923</v>
      </c>
      <c r="E7" s="20">
        <f t="shared" si="1"/>
        <v>0.0509</v>
      </c>
      <c r="F7" s="20">
        <f t="shared" si="2"/>
        <v>0.9491</v>
      </c>
    </row>
    <row r="8" ht="24.95" customHeight="true" spans="1:8">
      <c r="A8" s="3" t="s">
        <v>11</v>
      </c>
      <c r="B8" s="4">
        <v>134848</v>
      </c>
      <c r="C8" s="4">
        <v>0</v>
      </c>
      <c r="D8">
        <f t="shared" si="3"/>
        <v>134848</v>
      </c>
      <c r="E8" s="20">
        <f t="shared" ref="E8:E10" si="4">ROUND(B8/D8,4)</f>
        <v>1</v>
      </c>
      <c r="F8" s="20">
        <f t="shared" ref="F8:F10" si="5">1-E8</f>
        <v>0</v>
      </c>
      <c r="H8">
        <v>1</v>
      </c>
    </row>
    <row r="9" ht="24.95" customHeight="true" spans="1:8">
      <c r="A9" s="3" t="s">
        <v>14</v>
      </c>
      <c r="B9" s="4">
        <v>0</v>
      </c>
      <c r="C9" s="4">
        <v>91809</v>
      </c>
      <c r="D9">
        <f t="shared" si="3"/>
        <v>91809</v>
      </c>
      <c r="E9" s="20">
        <f t="shared" si="4"/>
        <v>0</v>
      </c>
      <c r="F9" s="20">
        <f t="shared" si="5"/>
        <v>1</v>
      </c>
      <c r="H9">
        <v>0</v>
      </c>
    </row>
    <row r="10" ht="24.95" customHeight="true" spans="1:8">
      <c r="A10" s="3" t="s">
        <v>13</v>
      </c>
      <c r="B10" s="4">
        <v>39397</v>
      </c>
      <c r="C10" s="5">
        <v>702836</v>
      </c>
      <c r="D10">
        <f t="shared" si="0"/>
        <v>742233</v>
      </c>
      <c r="E10" s="20">
        <f t="shared" si="4"/>
        <v>0.0531</v>
      </c>
      <c r="F10" s="20">
        <f t="shared" si="5"/>
        <v>0.9469</v>
      </c>
      <c r="H10">
        <v>0.0531</v>
      </c>
    </row>
    <row r="11" ht="24.95" customHeight="true" spans="1:6">
      <c r="A11" s="17" t="s">
        <v>26</v>
      </c>
      <c r="B11" s="18">
        <v>388079</v>
      </c>
      <c r="C11" s="19">
        <v>3963292</v>
      </c>
      <c r="D11">
        <f>SUM(D2:D10)</f>
        <v>4351371</v>
      </c>
      <c r="E11" s="20">
        <f t="shared" si="1"/>
        <v>0.0892</v>
      </c>
      <c r="F11" s="20">
        <f t="shared" si="2"/>
        <v>0.9108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K5" sqref="K5"/>
    </sheetView>
  </sheetViews>
  <sheetFormatPr defaultColWidth="9" defaultRowHeight="13.5" outlineLevelRow="4"/>
  <cols>
    <col min="3" max="3" width="10" customWidth="true"/>
    <col min="4" max="4" width="9.125" customWidth="true"/>
    <col min="5" max="5" width="8.125" customWidth="true"/>
    <col min="6" max="6" width="8.625" customWidth="true"/>
    <col min="7" max="9" width="9.125" customWidth="true"/>
    <col min="10" max="12" width="12.25" customWidth="true"/>
    <col min="13" max="15" width="10.625" customWidth="true"/>
    <col min="16" max="16" width="16" customWidth="true"/>
    <col min="17" max="17" width="11.625" customWidth="true"/>
    <col min="18" max="18" width="14.375" customWidth="true"/>
    <col min="19" max="21" width="13.5" customWidth="true"/>
    <col min="22" max="22" width="11.875" customWidth="true"/>
  </cols>
  <sheetData>
    <row r="1" s="1" customFormat="true" ht="60.75" customHeight="true" spans="2:21"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27</v>
      </c>
      <c r="H1" s="1" t="s">
        <v>28</v>
      </c>
      <c r="I1" s="1" t="s">
        <v>29</v>
      </c>
      <c r="J1" s="8" t="s">
        <v>30</v>
      </c>
      <c r="K1" s="8" t="s">
        <v>31</v>
      </c>
      <c r="L1" s="8" t="s">
        <v>32</v>
      </c>
      <c r="M1" s="8" t="s">
        <v>33</v>
      </c>
      <c r="N1" s="8" t="s">
        <v>34</v>
      </c>
      <c r="O1" s="8" t="s">
        <v>35</v>
      </c>
      <c r="P1" s="8" t="s">
        <v>36</v>
      </c>
      <c r="Q1" s="8" t="s">
        <v>37</v>
      </c>
      <c r="R1" s="8" t="s">
        <v>38</v>
      </c>
      <c r="S1" s="8" t="s">
        <v>39</v>
      </c>
      <c r="T1" s="8" t="s">
        <v>40</v>
      </c>
      <c r="U1" s="8" t="s">
        <v>41</v>
      </c>
    </row>
    <row r="2" s="2" customFormat="true" ht="24.95" customHeight="true" spans="1:21">
      <c r="A2" s="3" t="s">
        <v>11</v>
      </c>
      <c r="B2" s="4">
        <v>134848</v>
      </c>
      <c r="C2" s="4">
        <v>0</v>
      </c>
      <c r="D2" s="2">
        <f>B2+C2</f>
        <v>134848</v>
      </c>
      <c r="E2" s="7">
        <f t="shared" ref="E2" si="0">ROUND(B2/D2,4)</f>
        <v>1</v>
      </c>
      <c r="F2" s="7">
        <f t="shared" ref="F2:F5" si="1">1-E2</f>
        <v>0</v>
      </c>
      <c r="G2" s="7">
        <f>ROUND(B2/174245,4)</f>
        <v>0.7739</v>
      </c>
      <c r="H2" s="7">
        <f>ROUND(C2/794645,4)</f>
        <v>0</v>
      </c>
      <c r="I2" s="9">
        <f>ROUND(D2/968890,4)</f>
        <v>0.1392</v>
      </c>
      <c r="J2" s="2">
        <f>K2+L2</f>
        <v>93421</v>
      </c>
      <c r="K2" s="2">
        <f>ROUND(K5*G2,0)</f>
        <v>93421</v>
      </c>
      <c r="L2" s="2">
        <f>ROUND(L5*H2,0)</f>
        <v>0</v>
      </c>
      <c r="M2" s="2">
        <f>N2+O2</f>
        <v>934210</v>
      </c>
      <c r="N2" s="2">
        <f>K2*10</f>
        <v>934210</v>
      </c>
      <c r="O2" s="2">
        <f>L2*10</f>
        <v>0</v>
      </c>
      <c r="P2" s="2">
        <f>Q2+R2</f>
        <v>5702276.52</v>
      </c>
      <c r="Q2" s="2">
        <f>ROUND(Q5*G2,2)</f>
        <v>5702276.52</v>
      </c>
      <c r="R2" s="2">
        <f>ROUND(R5*H2,2)</f>
        <v>0</v>
      </c>
      <c r="S2" s="2">
        <f>M2+P2</f>
        <v>6636486.52</v>
      </c>
      <c r="T2" s="2">
        <f t="shared" ref="T2:U2" si="2">N2+Q2</f>
        <v>6636486.52</v>
      </c>
      <c r="U2" s="2">
        <f t="shared" si="2"/>
        <v>0</v>
      </c>
    </row>
    <row r="3" s="2" customFormat="true" ht="24.95" customHeight="true" spans="1:21">
      <c r="A3" s="3" t="s">
        <v>14</v>
      </c>
      <c r="B3" s="4">
        <v>0</v>
      </c>
      <c r="C3" s="4">
        <v>91809</v>
      </c>
      <c r="D3" s="2">
        <f>B3+C3</f>
        <v>91809</v>
      </c>
      <c r="E3" s="7">
        <f t="shared" ref="E3:E5" si="3">ROUND(B3/D3,4)</f>
        <v>0</v>
      </c>
      <c r="F3" s="7">
        <f t="shared" si="1"/>
        <v>1</v>
      </c>
      <c r="G3" s="7">
        <f t="shared" ref="G3:G5" si="4">ROUND(B3/174245,4)</f>
        <v>0</v>
      </c>
      <c r="H3" s="7">
        <f t="shared" ref="H3:H5" si="5">ROUND(C3/794645,4)</f>
        <v>0.1155</v>
      </c>
      <c r="I3" s="9">
        <f t="shared" ref="I3:I5" si="6">ROUND(D3/968890,4)</f>
        <v>0.0948</v>
      </c>
      <c r="J3" s="2">
        <f t="shared" ref="J3:J4" si="7">K3+L3</f>
        <v>63602</v>
      </c>
      <c r="K3" s="2">
        <f>ROUND(K5*G3,0)</f>
        <v>0</v>
      </c>
      <c r="L3" s="2">
        <f>ROUND(L5*H3,0)</f>
        <v>63602</v>
      </c>
      <c r="M3" s="2">
        <f t="shared" ref="M3:M4" si="8">N3+O3</f>
        <v>636020</v>
      </c>
      <c r="N3" s="2">
        <f t="shared" ref="N3:N4" si="9">K3*10</f>
        <v>0</v>
      </c>
      <c r="O3" s="2">
        <f t="shared" ref="O3:O4" si="10">L3*10</f>
        <v>636020</v>
      </c>
      <c r="P3" s="2">
        <f t="shared" ref="P3:P4" si="11">Q3+R3</f>
        <v>3882178.4</v>
      </c>
      <c r="Q3" s="2">
        <f>ROUND(Q5*G3,2)</f>
        <v>0</v>
      </c>
      <c r="R3" s="2">
        <f>ROUND(R5*H3,2)</f>
        <v>3882178.4</v>
      </c>
      <c r="S3" s="2">
        <f t="shared" ref="S3:S5" si="12">M3+P3</f>
        <v>4518198.4</v>
      </c>
      <c r="T3" s="2">
        <f t="shared" ref="T3:T4" si="13">N3+Q3</f>
        <v>0</v>
      </c>
      <c r="U3" s="2">
        <f t="shared" ref="U3:U4" si="14">O3+R3</f>
        <v>4518198.4</v>
      </c>
    </row>
    <row r="4" s="2" customFormat="true" ht="24.95" customHeight="true" spans="1:21">
      <c r="A4" s="3" t="s">
        <v>13</v>
      </c>
      <c r="B4" s="4">
        <v>39397</v>
      </c>
      <c r="C4" s="5">
        <v>702836</v>
      </c>
      <c r="D4" s="2">
        <f t="shared" ref="D4" si="15">B4+C4</f>
        <v>742233</v>
      </c>
      <c r="E4" s="7">
        <f t="shared" si="3"/>
        <v>0.0531</v>
      </c>
      <c r="F4" s="7">
        <f t="shared" si="1"/>
        <v>0.9469</v>
      </c>
      <c r="G4" s="7">
        <f t="shared" si="4"/>
        <v>0.2261</v>
      </c>
      <c r="H4" s="7">
        <f t="shared" si="5"/>
        <v>0.8845</v>
      </c>
      <c r="I4" s="9">
        <f t="shared" si="6"/>
        <v>0.7661</v>
      </c>
      <c r="J4" s="2">
        <f t="shared" si="7"/>
        <v>514354</v>
      </c>
      <c r="K4" s="2">
        <f>ROUND(K5*G4,0)</f>
        <v>27293</v>
      </c>
      <c r="L4" s="2">
        <f>ROUND(L5*H4,0)</f>
        <v>487061</v>
      </c>
      <c r="M4" s="2">
        <f t="shared" si="8"/>
        <v>5143540</v>
      </c>
      <c r="N4" s="2">
        <f t="shared" si="9"/>
        <v>272930</v>
      </c>
      <c r="O4" s="2">
        <f t="shared" si="10"/>
        <v>4870610</v>
      </c>
      <c r="P4" s="2">
        <f t="shared" si="11"/>
        <v>31395713.58</v>
      </c>
      <c r="Q4" s="2">
        <f>ROUND(Q5*G4,2)</f>
        <v>1665957.78</v>
      </c>
      <c r="R4" s="2">
        <f>ROUND(R5*H4,2)</f>
        <v>29729755.8</v>
      </c>
      <c r="S4" s="2">
        <f t="shared" si="12"/>
        <v>36539253.58</v>
      </c>
      <c r="T4" s="2">
        <f t="shared" si="13"/>
        <v>1938887.78</v>
      </c>
      <c r="U4" s="2">
        <f t="shared" si="14"/>
        <v>34600365.8</v>
      </c>
    </row>
    <row r="5" s="2" customFormat="true" ht="30" customHeight="true" spans="1:21">
      <c r="A5" s="6" t="s">
        <v>2</v>
      </c>
      <c r="B5" s="2">
        <f>SUM(B2:B4)</f>
        <v>174245</v>
      </c>
      <c r="C5" s="2">
        <f t="shared" ref="C5:D5" si="16">SUM(C2:C4)</f>
        <v>794645</v>
      </c>
      <c r="D5" s="2">
        <f t="shared" si="16"/>
        <v>968890</v>
      </c>
      <c r="E5" s="7">
        <f t="shared" si="3"/>
        <v>0.1798</v>
      </c>
      <c r="F5" s="7">
        <f t="shared" si="1"/>
        <v>0.8202</v>
      </c>
      <c r="G5" s="7">
        <f t="shared" si="4"/>
        <v>1</v>
      </c>
      <c r="H5" s="7">
        <f t="shared" si="5"/>
        <v>1</v>
      </c>
      <c r="I5" s="9">
        <f t="shared" si="6"/>
        <v>1</v>
      </c>
      <c r="J5" s="10">
        <v>671377</v>
      </c>
      <c r="K5" s="11">
        <f>ROUND(J5*E5,0)</f>
        <v>120714</v>
      </c>
      <c r="L5" s="11">
        <f>J5-K5</f>
        <v>550663</v>
      </c>
      <c r="M5" s="10">
        <v>6713770</v>
      </c>
      <c r="N5" s="11">
        <f>SUM(N2:N4)</f>
        <v>1207140</v>
      </c>
      <c r="O5" s="11">
        <f>SUM(O2:O4)</f>
        <v>5506630</v>
      </c>
      <c r="P5" s="12">
        <v>40980168.5</v>
      </c>
      <c r="Q5" s="13">
        <f>ROUND(P5*E5,2)</f>
        <v>7368234.3</v>
      </c>
      <c r="R5" s="13">
        <f>P5-Q5</f>
        <v>33611934.2</v>
      </c>
      <c r="S5" s="14">
        <f t="shared" si="12"/>
        <v>47693938.5</v>
      </c>
      <c r="T5" s="15">
        <f>SUM(T2:T4)</f>
        <v>8575374.3</v>
      </c>
      <c r="U5" s="15">
        <f>SUM(U2:U4)</f>
        <v>39118564.2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各级财政负担表</vt:lpstr>
      <vt:lpstr>城职、城居参保比</vt:lpstr>
      <vt:lpstr>三区参保占比情况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2022-01-07T00:56:00Z</dcterms:created>
  <dcterms:modified xsi:type="dcterms:W3CDTF">2022-01-05T21:11:31Z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