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各级财政负担表" sheetId="1" r:id="rId1"/>
    <sheet name="城职、城居参保比" sheetId="2" r:id="rId2"/>
    <sheet name="三区参保占比情况" sheetId="3" r:id="rId3"/>
  </sheets>
  <definedNames/>
  <calcPr calcId="144525"/>
</workbook>
</file>

<file path=xl/sharedStrings.xml><?xml version="1.0" encoding="utf-8"?>
<sst xmlns="http://schemas.openxmlformats.org/spreadsheetml/2006/main" count="64" uniqueCount="42">
  <si>
    <t>附表1：2021年2月6日-6月30日新冠病毒疫苗及接种费用中央、省、市财政补助资金安排表</t>
  </si>
  <si>
    <t>县（市、区）</t>
  </si>
  <si>
    <t>合计</t>
  </si>
  <si>
    <t>中央财政补助资金</t>
  </si>
  <si>
    <t>省级财政补助资金</t>
  </si>
  <si>
    <t>市级财政补助资金</t>
  </si>
  <si>
    <t>城镇职工医保基金</t>
  </si>
  <si>
    <t>城乡居民医保基金</t>
  </si>
  <si>
    <t>补助城镇职工医保基金</t>
  </si>
  <si>
    <t>补助城乡居民医保基金</t>
  </si>
  <si>
    <t>市本级</t>
  </si>
  <si>
    <t>资阳区</t>
  </si>
  <si>
    <t>赫山区</t>
  </si>
  <si>
    <t>高新区</t>
  </si>
  <si>
    <t>大通湖</t>
  </si>
  <si>
    <t>备注：各级财政按实际接种疫苗及接种费用的30%对医保基金给予补助，其中中央财政负担40%，省与市本级及辖区按5：5比例负担，市与资阳、赫山、高新区按4：6比例负担。省与大通湖、沅江、南县、桃江按7：3比例负担，省与安化按8：2比例负担。</t>
  </si>
  <si>
    <t>城职2020年底参保人数</t>
  </si>
  <si>
    <t>城居2020年底参保人数</t>
  </si>
  <si>
    <t>参保人数合计</t>
  </si>
  <si>
    <t>城职参保占比</t>
  </si>
  <si>
    <t>城居参保占比</t>
  </si>
  <si>
    <t>大通湖区</t>
  </si>
  <si>
    <t>沅江市</t>
  </si>
  <si>
    <t>南县</t>
  </si>
  <si>
    <t>桃江县</t>
  </si>
  <si>
    <t>安化县</t>
  </si>
  <si>
    <t>全市合计</t>
  </si>
  <si>
    <t>城职占三区总参保人数比</t>
  </si>
  <si>
    <t>城居占三区总参保人数比</t>
  </si>
  <si>
    <t>总参保占比</t>
  </si>
  <si>
    <t>财政核定接种人次</t>
  </si>
  <si>
    <t>其中城职接种人次</t>
  </si>
  <si>
    <t>其中城居接种人次</t>
  </si>
  <si>
    <t>财政核定接种费用（元）</t>
  </si>
  <si>
    <t>其中城职接种费用（元）</t>
  </si>
  <si>
    <t>其中城居接种费用（元）</t>
  </si>
  <si>
    <t>财政核定疫苗费用（元）</t>
  </si>
  <si>
    <t>其中城职疫苗费用（元）</t>
  </si>
  <si>
    <t>其中城居疫苗费用（元）</t>
  </si>
  <si>
    <t>合计（元）</t>
  </si>
  <si>
    <t>其中城职费用（元）</t>
  </si>
  <si>
    <t>其中城居费用（元）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</si>
</sst>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宋体"/>
      <family val="2"/>
    </font>
    <font>
      <sz val="10"/>
      <name val="宋体"/>
      <family val="2"/>
    </font>
    <font>
      <sz val="10"/>
      <color rgb="FFFF0000"/>
      <name val="Calibri"/>
      <family val="2"/>
      <scheme val="minor"/>
    </font>
    <font>
      <sz val="10"/>
      <color rgb="FFFF0000"/>
      <name val="宋体"/>
      <family val="2"/>
    </font>
    <font>
      <b/>
      <sz val="10"/>
      <name val="宋体"/>
      <family val="2"/>
    </font>
    <font>
      <sz val="16"/>
      <color theme="1"/>
      <name val="黑体"/>
      <family val="2"/>
    </font>
    <font>
      <sz val="22"/>
      <color theme="1"/>
      <name val="黑体"/>
      <family val="2"/>
    </font>
    <font>
      <sz val="11"/>
      <name val="宋体"/>
      <family val="2"/>
    </font>
    <font>
      <sz val="11"/>
      <name val="Calibri"/>
      <family val="2"/>
      <scheme val="minor"/>
    </font>
    <font>
      <b/>
      <sz val="11"/>
      <name val="宋体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宋体"/>
      <family val="2"/>
    </font>
    <font>
      <sz val="12"/>
      <name val="宋体"/>
      <family val="2"/>
    </font>
    <font>
      <b/>
      <sz val="18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9"/>
      <name val="宋体"/>
      <family val="2"/>
    </font>
    <font>
      <sz val="11"/>
      <color indexed="8"/>
      <name val="Calibri"/>
      <family val="2"/>
      <scheme val="minor"/>
    </font>
    <font>
      <b/>
      <sz val="15"/>
      <color indexed="56"/>
      <name val="宋体"/>
      <family val="2"/>
    </font>
    <font>
      <sz val="11"/>
      <color indexed="9"/>
      <name val="宋体"/>
      <family val="2"/>
    </font>
    <font>
      <b/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sz val="12"/>
      <color theme="1"/>
      <name val="Calibri"/>
      <family val="2"/>
      <scheme val="minor"/>
    </font>
    <font>
      <sz val="11"/>
      <color indexed="17"/>
      <name val="宋体"/>
      <family val="2"/>
    </font>
    <font>
      <b/>
      <sz val="13"/>
      <color indexed="56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indexed="8"/>
      <name val="宋体"/>
      <family val="2"/>
    </font>
    <font>
      <sz val="11"/>
      <color rgb="FFFF0000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宋体"/>
      <family val="2"/>
    </font>
    <font>
      <sz val="11"/>
      <color rgb="FFFA7D00"/>
      <name val="Calibri"/>
      <family val="2"/>
      <scheme val="minor"/>
    </font>
    <font>
      <sz val="11"/>
      <color indexed="62"/>
      <name val="宋体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1" applyNumberFormat="0" applyFill="0" applyProtection="0">
      <alignment/>
    </xf>
    <xf numFmtId="0" fontId="34" fillId="0" borderId="2" applyNumberFormat="0" applyFill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39" fillId="0" borderId="3" applyNumberFormat="0" applyFill="0" applyProtection="0">
      <alignment/>
    </xf>
    <xf numFmtId="0" fontId="1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4" fillId="0" borderId="4" applyNumberFormat="0" applyFill="0" applyProtection="0">
      <alignment/>
    </xf>
    <xf numFmtId="0" fontId="0" fillId="2" borderId="0" applyNumberFormat="0" applyBorder="0" applyProtection="0">
      <alignment/>
    </xf>
    <xf numFmtId="0" fontId="31" fillId="0" borderId="5" applyNumberFormat="0" applyFill="0" applyProtection="0">
      <alignment/>
    </xf>
    <xf numFmtId="0" fontId="26" fillId="3" borderId="0" applyNumberFormat="0" applyBorder="0" applyProtection="0">
      <alignment/>
    </xf>
    <xf numFmtId="0" fontId="26" fillId="4" borderId="0" applyNumberFormat="0" applyBorder="0" applyProtection="0">
      <alignment/>
    </xf>
    <xf numFmtId="0" fontId="28" fillId="5" borderId="0" applyNumberFormat="0" applyBorder="0" applyProtection="0">
      <alignment/>
    </xf>
    <xf numFmtId="0" fontId="26" fillId="6" borderId="0" applyNumberFormat="0" applyBorder="0" applyProtection="0">
      <alignment/>
    </xf>
    <xf numFmtId="0" fontId="28" fillId="0" borderId="0">
      <alignment vertical="center"/>
      <protection/>
    </xf>
    <xf numFmtId="0" fontId="17" fillId="0" borderId="0">
      <alignment vertical="center"/>
      <protection/>
    </xf>
    <xf numFmtId="0" fontId="29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26" fillId="10" borderId="0" applyNumberFormat="0" applyBorder="0" applyProtection="0">
      <alignment/>
    </xf>
    <xf numFmtId="0" fontId="17" fillId="0" borderId="0">
      <alignment vertical="center"/>
      <protection/>
    </xf>
    <xf numFmtId="0" fontId="15" fillId="11" borderId="0" applyNumberFormat="0" applyBorder="0" applyProtection="0">
      <alignment/>
    </xf>
    <xf numFmtId="0" fontId="26" fillId="10" borderId="0" applyNumberFormat="0" applyBorder="0" applyProtection="0">
      <alignment/>
    </xf>
    <xf numFmtId="0" fontId="16" fillId="0" borderId="0" applyFill="0">
      <alignment/>
      <protection/>
    </xf>
    <xf numFmtId="0" fontId="28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0" borderId="0">
      <alignment/>
      <protection/>
    </xf>
    <xf numFmtId="0" fontId="17" fillId="0" borderId="0">
      <alignment vertical="center"/>
      <protection/>
    </xf>
    <xf numFmtId="0" fontId="28" fillId="1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32" fillId="18" borderId="0" applyNumberFormat="0" applyBorder="0" applyProtection="0">
      <alignment/>
    </xf>
    <xf numFmtId="0" fontId="28" fillId="9" borderId="0" applyNumberFormat="0" applyBorder="0" applyProtection="0">
      <alignment/>
    </xf>
    <xf numFmtId="0" fontId="26" fillId="19" borderId="0" applyNumberFormat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8" fillId="10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6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16" fillId="0" borderId="0" applyFill="0">
      <alignment/>
      <protection/>
    </xf>
    <xf numFmtId="0" fontId="16" fillId="0" borderId="0" applyFill="0">
      <alignment/>
      <protection/>
    </xf>
    <xf numFmtId="0" fontId="17" fillId="0" borderId="0">
      <alignment/>
      <protection/>
    </xf>
    <xf numFmtId="0" fontId="26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0" borderId="0">
      <alignment/>
      <protection/>
    </xf>
    <xf numFmtId="0" fontId="37" fillId="0" borderId="6" applyNumberFormat="0" applyFill="0" applyProtection="0">
      <alignment/>
    </xf>
    <xf numFmtId="0" fontId="27" fillId="23" borderId="7" applyNumberFormat="0" applyProtection="0">
      <alignment/>
    </xf>
    <xf numFmtId="0" fontId="35" fillId="0" borderId="0">
      <alignment vertical="center"/>
      <protection/>
    </xf>
    <xf numFmtId="0" fontId="21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20" fillId="26" borderId="8" applyNumberFormat="0" applyProtection="0">
      <alignment/>
    </xf>
    <xf numFmtId="0" fontId="1" fillId="0" borderId="0">
      <alignment vertical="center"/>
      <protection/>
    </xf>
    <xf numFmtId="0" fontId="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22" fillId="0" borderId="9" applyNumberFormat="0" applyFill="0" applyProtection="0">
      <alignment/>
    </xf>
    <xf numFmtId="0" fontId="37" fillId="0" borderId="6" applyNumberFormat="0" applyFill="0" applyProtection="0">
      <alignment/>
    </xf>
    <xf numFmtId="0" fontId="23" fillId="30" borderId="10" applyNumberFormat="0" applyProtection="0">
      <alignment/>
    </xf>
    <xf numFmtId="0" fontId="0" fillId="31" borderId="0" applyNumberFormat="0" applyBorder="0" applyProtection="0">
      <alignment/>
    </xf>
    <xf numFmtId="0" fontId="17" fillId="0" borderId="0">
      <alignment/>
      <protection/>
    </xf>
    <xf numFmtId="0" fontId="17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39" fillId="0" borderId="3" applyNumberFormat="0" applyFill="0" applyProtection="0">
      <alignment/>
    </xf>
    <xf numFmtId="0" fontId="17" fillId="0" borderId="0">
      <alignment vertical="center"/>
      <protection/>
    </xf>
    <xf numFmtId="0" fontId="23" fillId="30" borderId="10" applyNumberFormat="0" applyProtection="0">
      <alignment/>
    </xf>
    <xf numFmtId="0" fontId="40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17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Protection="0">
      <alignment/>
    </xf>
    <xf numFmtId="0" fontId="17" fillId="0" borderId="0">
      <alignment vertical="center"/>
      <protection/>
    </xf>
    <xf numFmtId="42" fontId="0" fillId="0" borderId="0" applyFont="0" applyFill="0" applyBorder="0" applyProtection="0">
      <alignment/>
    </xf>
    <xf numFmtId="0" fontId="17" fillId="0" borderId="0">
      <alignment vertical="center"/>
      <protection/>
    </xf>
    <xf numFmtId="0" fontId="17" fillId="0" borderId="0">
      <alignment/>
      <protection/>
    </xf>
    <xf numFmtId="0" fontId="53" fillId="0" borderId="0" applyNumberFormat="0" applyFill="0" applyBorder="0" applyProtection="0">
      <alignment/>
    </xf>
    <xf numFmtId="0" fontId="0" fillId="32" borderId="0" applyNumberFormat="0" applyBorder="0" applyProtection="0">
      <alignment/>
    </xf>
    <xf numFmtId="0" fontId="28" fillId="0" borderId="0">
      <alignment vertical="center"/>
      <protection/>
    </xf>
    <xf numFmtId="0" fontId="25" fillId="0" borderId="1" applyNumberFormat="0" applyFill="0" applyProtection="0">
      <alignment/>
    </xf>
    <xf numFmtId="0" fontId="46" fillId="0" borderId="11" applyNumberFormat="0" applyFill="0" applyProtection="0">
      <alignment/>
    </xf>
    <xf numFmtId="0" fontId="22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0" fillId="33" borderId="0" applyNumberFormat="0" applyBorder="0" applyProtection="0">
      <alignment/>
    </xf>
    <xf numFmtId="0" fontId="28" fillId="14" borderId="0" applyNumberFormat="0" applyBorder="0" applyProtection="0">
      <alignment/>
    </xf>
    <xf numFmtId="0" fontId="17" fillId="0" borderId="0">
      <alignment/>
      <protection/>
    </xf>
    <xf numFmtId="0" fontId="0" fillId="34" borderId="0" applyNumberFormat="0" applyBorder="0" applyProtection="0">
      <alignment/>
    </xf>
    <xf numFmtId="0" fontId="0" fillId="35" borderId="12" applyNumberFormat="0" applyFont="0" applyProtection="0">
      <alignment/>
    </xf>
    <xf numFmtId="0" fontId="17" fillId="0" borderId="0">
      <alignment vertical="center"/>
      <protection/>
    </xf>
    <xf numFmtId="0" fontId="48" fillId="36" borderId="0" applyNumberFormat="0" applyBorder="0" applyProtection="0">
      <alignment/>
    </xf>
    <xf numFmtId="0" fontId="26" fillId="20" borderId="0" applyNumberFormat="0" applyBorder="0" applyProtection="0">
      <alignment/>
    </xf>
    <xf numFmtId="0" fontId="0" fillId="0" borderId="0">
      <alignment/>
      <protection/>
    </xf>
    <xf numFmtId="0" fontId="17" fillId="37" borderId="13" applyNumberFormat="0" applyFont="0" applyProtection="0">
      <alignment/>
    </xf>
    <xf numFmtId="0" fontId="17" fillId="0" borderId="0">
      <alignment/>
      <protection/>
    </xf>
    <xf numFmtId="0" fontId="49" fillId="38" borderId="14" applyNumberFormat="0" applyProtection="0">
      <alignment/>
    </xf>
    <xf numFmtId="0" fontId="50" fillId="0" borderId="15" applyNumberFormat="0" applyFill="0" applyProtection="0">
      <alignment/>
    </xf>
    <xf numFmtId="9" fontId="0" fillId="0" borderId="0" applyFont="0" applyFill="0" applyBorder="0" applyProtection="0">
      <alignment/>
    </xf>
    <xf numFmtId="0" fontId="15" fillId="39" borderId="0" applyNumberFormat="0" applyBorder="0" applyProtection="0">
      <alignment/>
    </xf>
    <xf numFmtId="0" fontId="15" fillId="40" borderId="0" applyNumberFormat="0" applyBorder="0" applyProtection="0">
      <alignment/>
    </xf>
    <xf numFmtId="0" fontId="36" fillId="16" borderId="0" applyNumberFormat="0" applyBorder="0" applyProtection="0">
      <alignment/>
    </xf>
    <xf numFmtId="0" fontId="15" fillId="41" borderId="0" applyNumberFormat="0" applyBorder="0" applyProtection="0">
      <alignment/>
    </xf>
    <xf numFmtId="0" fontId="15" fillId="4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43" borderId="0" applyNumberFormat="0" applyBorder="0" applyProtection="0">
      <alignment/>
    </xf>
    <xf numFmtId="0" fontId="17" fillId="0" borderId="0">
      <alignment/>
      <protection/>
    </xf>
    <xf numFmtId="0" fontId="0" fillId="44" borderId="0" applyNumberFormat="0" applyBorder="0" applyProtection="0">
      <alignment/>
    </xf>
    <xf numFmtId="0" fontId="43" fillId="45" borderId="14" applyNumberFormat="0" applyProtection="0">
      <alignment/>
    </xf>
    <xf numFmtId="0" fontId="0" fillId="46" borderId="0" applyNumberFormat="0" applyBorder="0" applyProtection="0">
      <alignment/>
    </xf>
    <xf numFmtId="0" fontId="15" fillId="47" borderId="0" applyNumberFormat="0" applyBorder="0" applyProtection="0">
      <alignment/>
    </xf>
    <xf numFmtId="0" fontId="17" fillId="0" borderId="0">
      <alignment/>
      <protection/>
    </xf>
    <xf numFmtId="0" fontId="0" fillId="48" borderId="0" applyNumberFormat="0" applyBorder="0" applyProtection="0">
      <alignment/>
    </xf>
    <xf numFmtId="0" fontId="26" fillId="19" borderId="0" applyNumberFormat="0" applyBorder="0" applyProtection="0">
      <alignment/>
    </xf>
    <xf numFmtId="0" fontId="33" fillId="49" borderId="0" applyNumberFormat="0" applyBorder="0" applyProtection="0">
      <alignment/>
    </xf>
    <xf numFmtId="0" fontId="0" fillId="0" borderId="0">
      <alignment/>
      <protection/>
    </xf>
    <xf numFmtId="0" fontId="19" fillId="26" borderId="16" applyNumberFormat="0" applyProtection="0">
      <alignment/>
    </xf>
    <xf numFmtId="0" fontId="28" fillId="17" borderId="0" applyNumberFormat="0" applyBorder="0" applyProtection="0">
      <alignment/>
    </xf>
    <xf numFmtId="0" fontId="28" fillId="9" borderId="0" applyNumberFormat="0" applyBorder="0" applyProtection="0">
      <alignment/>
    </xf>
    <xf numFmtId="0" fontId="47" fillId="14" borderId="8" applyNumberFormat="0" applyProtection="0">
      <alignment/>
    </xf>
    <xf numFmtId="0" fontId="47" fillId="14" borderId="8" applyNumberFormat="0" applyProtection="0">
      <alignment/>
    </xf>
    <xf numFmtId="0" fontId="28" fillId="10" borderId="0" applyNumberFormat="0" applyBorder="0" applyProtection="0">
      <alignment/>
    </xf>
    <xf numFmtId="0" fontId="26" fillId="3" borderId="0" applyNumberFormat="0" applyBorder="0" applyProtection="0">
      <alignment/>
    </xf>
    <xf numFmtId="0" fontId="33" fillId="49" borderId="0" applyNumberFormat="0" applyBorder="0" applyProtection="0">
      <alignment/>
    </xf>
    <xf numFmtId="0" fontId="42" fillId="0" borderId="17" applyNumberFormat="0" applyFill="0" applyProtection="0">
      <alignment/>
    </xf>
    <xf numFmtId="0" fontId="45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28" fillId="0" borderId="0">
      <alignment vertical="center"/>
      <protection/>
    </xf>
    <xf numFmtId="0" fontId="19" fillId="26" borderId="16" applyNumberFormat="0" applyProtection="0">
      <alignment/>
    </xf>
    <xf numFmtId="0" fontId="51" fillId="0" borderId="0" applyNumberFormat="0" applyFill="0" applyBorder="0" applyProtection="0">
      <alignment/>
    </xf>
    <xf numFmtId="0" fontId="26" fillId="50" borderId="0" applyNumberFormat="0" applyBorder="0" applyProtection="0">
      <alignment/>
    </xf>
    <xf numFmtId="0" fontId="26" fillId="51" borderId="0" applyNumberFormat="0" applyBorder="0" applyProtection="0">
      <alignment/>
    </xf>
    <xf numFmtId="0" fontId="26" fillId="19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17" borderId="0" applyNumberFormat="0" applyBorder="0" applyProtection="0">
      <alignment/>
    </xf>
    <xf numFmtId="0" fontId="35" fillId="0" borderId="0">
      <alignment vertical="center"/>
      <protection/>
    </xf>
    <xf numFmtId="0" fontId="28" fillId="18" borderId="0" applyNumberFormat="0" applyBorder="0" applyProtection="0">
      <alignment/>
    </xf>
    <xf numFmtId="0" fontId="28" fillId="15" borderId="0" applyNumberFormat="0" applyBorder="0" applyProtection="0">
      <alignment/>
    </xf>
    <xf numFmtId="0" fontId="17" fillId="0" borderId="0">
      <alignment vertical="center"/>
      <protection/>
    </xf>
    <xf numFmtId="0" fontId="26" fillId="3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5" borderId="0" applyNumberFormat="0" applyBorder="0" applyProtection="0">
      <alignment/>
    </xf>
    <xf numFmtId="0" fontId="26" fillId="52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9" borderId="0" applyNumberFormat="0" applyBorder="0" applyProtection="0">
      <alignment/>
    </xf>
    <xf numFmtId="0" fontId="26" fillId="19" borderId="0" applyNumberFormat="0" applyBorder="0" applyProtection="0">
      <alignment/>
    </xf>
    <xf numFmtId="0" fontId="32" fillId="1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18" borderId="0" applyNumberFormat="0" applyBorder="0" applyProtection="0">
      <alignment/>
    </xf>
    <xf numFmtId="0" fontId="17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6" fillId="9" borderId="0" applyNumberFormat="0" applyBorder="0" applyProtection="0">
      <alignment/>
    </xf>
    <xf numFmtId="0" fontId="28" fillId="8" borderId="0" applyNumberFormat="0" applyBorder="0" applyProtection="0">
      <alignment/>
    </xf>
    <xf numFmtId="0" fontId="17" fillId="0" borderId="0">
      <alignment vertical="center"/>
      <protection/>
    </xf>
    <xf numFmtId="0" fontId="28" fillId="15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8" borderId="0" applyNumberFormat="0" applyBorder="0" applyProtection="0">
      <alignment/>
    </xf>
    <xf numFmtId="0" fontId="34" fillId="0" borderId="2" applyNumberFormat="0" applyFill="0" applyProtection="0">
      <alignment/>
    </xf>
    <xf numFmtId="0" fontId="26" fillId="50" borderId="0" applyNumberFormat="0" applyBorder="0" applyProtection="0">
      <alignment/>
    </xf>
    <xf numFmtId="0" fontId="26" fillId="51" borderId="0" applyNumberFormat="0" applyBorder="0" applyProtection="0">
      <alignment/>
    </xf>
    <xf numFmtId="0" fontId="28" fillId="10" borderId="0" applyNumberFormat="0" applyBorder="0" applyProtection="0">
      <alignment/>
    </xf>
    <xf numFmtId="0" fontId="26" fillId="3" borderId="0" applyNumberFormat="0" applyBorder="0" applyProtection="0">
      <alignment/>
    </xf>
    <xf numFmtId="0" fontId="0" fillId="0" borderId="0">
      <alignment vertical="center"/>
      <protection/>
    </xf>
    <xf numFmtId="0" fontId="28" fillId="16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5" borderId="0" applyNumberFormat="0" applyBorder="0" applyProtection="0">
      <alignment/>
    </xf>
    <xf numFmtId="0" fontId="52" fillId="38" borderId="18" applyNumberFormat="0" applyProtection="0">
      <alignment/>
    </xf>
    <xf numFmtId="0" fontId="26" fillId="52" borderId="0" applyNumberFormat="0" applyBorder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Protection="0">
      <alignment/>
    </xf>
    <xf numFmtId="0" fontId="20" fillId="26" borderId="8" applyNumberFormat="0" applyProtection="0">
      <alignment/>
    </xf>
    <xf numFmtId="0" fontId="0" fillId="53" borderId="0" applyNumberFormat="0" applyBorder="0" applyProtection="0">
      <alignment/>
    </xf>
    <xf numFmtId="0" fontId="17" fillId="0" borderId="0">
      <alignment/>
      <protection/>
    </xf>
    <xf numFmtId="0" fontId="31" fillId="0" borderId="0" applyNumberFormat="0" applyFill="0" applyBorder="0" applyProtection="0">
      <alignment/>
    </xf>
    <xf numFmtId="0" fontId="17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35" borderId="12" applyNumberFormat="0" applyFont="0" applyProtection="0">
      <alignment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37" borderId="13" applyNumberFormat="0" applyFont="0" applyProtection="0">
      <alignment/>
    </xf>
    <xf numFmtId="0" fontId="17" fillId="0" borderId="0">
      <alignment/>
      <protection/>
    </xf>
    <xf numFmtId="0" fontId="31" fillId="0" borderId="5" applyNumberFormat="0" applyFill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Fill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Fill="0">
      <alignment/>
      <protection/>
    </xf>
    <xf numFmtId="0" fontId="16" fillId="0" borderId="0" applyFill="0">
      <alignment/>
      <protection/>
    </xf>
    <xf numFmtId="0" fontId="15" fillId="54" borderId="0" applyNumberFormat="0" applyBorder="0" applyProtection="0">
      <alignment/>
    </xf>
    <xf numFmtId="0" fontId="16" fillId="0" borderId="0" applyFill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9" xfId="35" applyFont="1" applyBorder="1" applyAlignment="1">
      <alignment horizontal="center" vertical="center"/>
      <protection/>
    </xf>
    <xf numFmtId="0" fontId="2" fillId="0" borderId="19" xfId="228" applyFont="1" applyBorder="1" applyAlignment="1">
      <alignment vertical="center"/>
      <protection/>
    </xf>
    <xf numFmtId="0" fontId="4" fillId="0" borderId="19" xfId="50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5" fillId="13" borderId="19" xfId="99" applyFont="1" applyFill="1" applyBorder="1" applyAlignment="1">
      <alignment horizontal="center" vertical="center" wrapText="1"/>
      <protection/>
    </xf>
    <xf numFmtId="10" fontId="6" fillId="0" borderId="0" xfId="0" applyNumberFormat="1" applyFont="1" applyAlignment="1">
      <alignment vertical="center"/>
    </xf>
    <xf numFmtId="0" fontId="7" fillId="55" borderId="19" xfId="99" applyFont="1" applyFill="1" applyBorder="1" applyAlignment="1">
      <alignment horizontal="right" vertical="center"/>
      <protection/>
    </xf>
    <xf numFmtId="0" fontId="7" fillId="13" borderId="19" xfId="99" applyFont="1" applyFill="1" applyBorder="1" applyAlignment="1">
      <alignment horizontal="right" vertical="center"/>
      <protection/>
    </xf>
    <xf numFmtId="177" fontId="7" fillId="55" borderId="19" xfId="99" applyNumberFormat="1" applyFont="1" applyFill="1" applyBorder="1" applyAlignment="1">
      <alignment horizontal="right" vertical="center"/>
      <protection/>
    </xf>
    <xf numFmtId="177" fontId="7" fillId="13" borderId="19" xfId="99" applyNumberFormat="1" applyFont="1" applyFill="1" applyBorder="1" applyAlignment="1">
      <alignment horizontal="right" vertical="center"/>
      <protection/>
    </xf>
    <xf numFmtId="176" fontId="7" fillId="55" borderId="19" xfId="99" applyNumberFormat="1" applyFont="1" applyFill="1" applyBorder="1" applyAlignment="1">
      <alignment horizontal="right" vertical="center"/>
      <protection/>
    </xf>
    <xf numFmtId="176" fontId="7" fillId="13" borderId="0" xfId="99" applyNumberFormat="1" applyFont="1" applyFill="1" applyBorder="1" applyAlignment="1">
      <alignment horizontal="right" vertical="center"/>
      <protection/>
    </xf>
    <xf numFmtId="0" fontId="4" fillId="0" borderId="19" xfId="50" applyFont="1" applyBorder="1" applyAlignment="1">
      <alignment vertical="center"/>
      <protection/>
    </xf>
    <xf numFmtId="0" fontId="8" fillId="0" borderId="19" xfId="33" applyFont="1" applyBorder="1" applyAlignment="1">
      <alignment horizontal="center" vertical="center"/>
      <protection/>
    </xf>
    <xf numFmtId="0" fontId="8" fillId="0" borderId="19" xfId="33" applyFont="1" applyBorder="1" applyAlignment="1">
      <alignment horizontal="right" vertical="center" wrapText="1"/>
      <protection/>
    </xf>
    <xf numFmtId="0" fontId="8" fillId="0" borderId="19" xfId="50" applyFont="1" applyBorder="1" applyAlignment="1">
      <alignment horizontal="right" vertical="center" wrapText="1"/>
      <protection/>
    </xf>
    <xf numFmtId="10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  <xf numFmtId="177" fontId="0" fillId="0" borderId="0" xfId="0" applyNumberFormat="1" applyAlignment="1">
      <alignment vertical="center"/>
    </xf>
    <xf numFmtId="0" fontId="9" fillId="0" borderId="0" xfId="0" applyFont="1" applyAlignment="1">
      <alignment horizontal="centerContinuous" vertical="center"/>
    </xf>
    <xf numFmtId="177" fontId="10" fillId="0" borderId="0" xfId="0" applyNumberFormat="1" applyFont="1" applyAlignment="1">
      <alignment horizontal="centerContinuous" vertical="center"/>
    </xf>
    <xf numFmtId="0" fontId="11" fillId="0" borderId="20" xfId="99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24" xfId="99" applyFont="1" applyFill="1" applyBorder="1" applyAlignment="1">
      <alignment horizontal="center" vertical="center" wrapText="1"/>
      <protection/>
    </xf>
    <xf numFmtId="0" fontId="11" fillId="0" borderId="19" xfId="99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76" fontId="11" fillId="0" borderId="19" xfId="99" applyNumberFormat="1" applyFont="1" applyFill="1" applyBorder="1" applyAlignment="1">
      <alignment horizontal="center" vertical="center" wrapText="1"/>
      <protection/>
    </xf>
    <xf numFmtId="176" fontId="12" fillId="56" borderId="19" xfId="86" applyNumberFormat="1" applyFont="1" applyFill="1" applyBorder="1" applyAlignment="1">
      <alignment horizontal="center" vertical="center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176" fontId="13" fillId="0" borderId="19" xfId="9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Continuous" vertical="center"/>
    </xf>
    <xf numFmtId="0" fontId="0" fillId="56" borderId="25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77" fontId="11" fillId="56" borderId="19" xfId="99" applyNumberFormat="1" applyFont="1" applyFill="1" applyBorder="1" applyAlignment="1">
      <alignment horizontal="center" vertical="center" wrapText="1"/>
      <protection/>
    </xf>
    <xf numFmtId="176" fontId="12" fillId="56" borderId="19" xfId="86" applyNumberFormat="1" applyFont="1" applyFill="1" applyBorder="1" applyAlignment="1">
      <alignment horizontal="center" vertical="center" wrapText="1"/>
      <protection/>
    </xf>
    <xf numFmtId="0" fontId="11" fillId="56" borderId="19" xfId="99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</cellXfs>
  <cellStyles count="2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 1 2 2" xfId="20"/>
    <cellStyle name="链接单元格 2" xfId="21"/>
    <cellStyle name="常规 5 3 2" xfId="22"/>
    <cellStyle name="常规 5 2 3" xfId="23"/>
    <cellStyle name="常规 5 2 2" xfId="24"/>
    <cellStyle name="常规 4 3 2" xfId="25"/>
    <cellStyle name="常规 4 2 3" xfId="26"/>
    <cellStyle name="常规 4 2" xfId="27"/>
    <cellStyle name="汇总 2 2" xfId="28"/>
    <cellStyle name="常规 2 2" xfId="29"/>
    <cellStyle name="常规 4" xfId="30"/>
    <cellStyle name="常规 3 7" xfId="31"/>
    <cellStyle name="常规 3 4 3" xfId="32"/>
    <cellStyle name="常规 3 2" xfId="33"/>
    <cellStyle name="常规 3" xfId="34"/>
    <cellStyle name="常规 2 7" xfId="35"/>
    <cellStyle name="标题 1" xfId="36"/>
    <cellStyle name="20% - 强调文字颜色 5" xfId="37"/>
    <cellStyle name="标题 3 2 2" xfId="38"/>
    <cellStyle name="强调文字颜色 4 2 2" xfId="39"/>
    <cellStyle name="强调文字颜色 3 2 2" xfId="40"/>
    <cellStyle name="20% - 强调文字颜色 5 2" xfId="41"/>
    <cellStyle name="强调文字颜色 2 2" xfId="42"/>
    <cellStyle name="常规 5" xfId="43"/>
    <cellStyle name="常规 3 4" xfId="44"/>
    <cellStyle name="好" xfId="45"/>
    <cellStyle name="40% - 强调文字颜色 1 3 2" xfId="46"/>
    <cellStyle name="60% - 强调文字颜色 3 2 2" xfId="47"/>
    <cellStyle name="已访问的超链接" xfId="48"/>
    <cellStyle name="60% - 强调文字颜色 2 2 2" xfId="49"/>
    <cellStyle name="常规 11 2" xfId="50"/>
    <cellStyle name="强调文字颜色 1" xfId="51"/>
    <cellStyle name="60% - 强调文字颜色 2 2" xfId="52"/>
    <cellStyle name="常规 11" xfId="53"/>
    <cellStyle name="40% - 强调文字颜色 6 3 2" xfId="54"/>
    <cellStyle name="60% - 强调文字颜色 3" xfId="55"/>
    <cellStyle name="20% - 强调文字颜色 6 3" xfId="56"/>
    <cellStyle name="解释性文本" xfId="57"/>
    <cellStyle name="20% - 强调文字颜色 6 2" xfId="58"/>
    <cellStyle name="20% - 强调文字颜色 4 3 2" xfId="59"/>
    <cellStyle name="20% - 强调文字颜色 3 2" xfId="60"/>
    <cellStyle name="常规 4 5" xfId="61"/>
    <cellStyle name="常规 4 2 2" xfId="62"/>
    <cellStyle name="20% - 强调文字颜色 1 3 2" xfId="63"/>
    <cellStyle name="千位分隔[0]" xfId="64"/>
    <cellStyle name="差 2" xfId="65"/>
    <cellStyle name="40% - 强调文字颜色 3 3" xfId="66"/>
    <cellStyle name="60% - 强调文字颜色 5 2" xfId="67"/>
    <cellStyle name="常规 6" xfId="68"/>
    <cellStyle name="常规 6 2" xfId="69"/>
    <cellStyle name="常规 6 2 2" xfId="70"/>
    <cellStyle name="常规 6 4" xfId="71"/>
    <cellStyle name="40% - 强调文字颜色 2 2" xfId="72"/>
    <cellStyle name="常规 8 2" xfId="73"/>
    <cellStyle name="常规 3 4 2" xfId="74"/>
    <cellStyle name="好 2" xfId="75"/>
    <cellStyle name="20% - 强调文字颜色 3 3 2" xfId="76"/>
    <cellStyle name="常规 13" xfId="77"/>
    <cellStyle name="常规 15" xfId="78"/>
    <cellStyle name="常规 7 2 2" xfId="79"/>
    <cellStyle name="强调文字颜色 1 2" xfId="80"/>
    <cellStyle name="60% - 强调文字颜色 6" xfId="81"/>
    <cellStyle name="20% - 强调文字颜色 6" xfId="82"/>
    <cellStyle name="常规 6 3" xfId="83"/>
    <cellStyle name="标题 2 2" xfId="84"/>
    <cellStyle name="检查单元格" xfId="85"/>
    <cellStyle name="常规 18" xfId="86"/>
    <cellStyle name="差" xfId="87"/>
    <cellStyle name="60% - 强调文字颜色 5" xfId="88"/>
    <cellStyle name="计算 2" xfId="89"/>
    <cellStyle name="常规 2 3" xfId="90"/>
    <cellStyle name="40% - 强调文字颜色 5" xfId="91"/>
    <cellStyle name="40% - 强调文字颜色 6" xfId="92"/>
    <cellStyle name="强调文字颜色 5" xfId="93"/>
    <cellStyle name="标题 3" xfId="94"/>
    <cellStyle name="标题 2 2 2" xfId="95"/>
    <cellStyle name="检查单元格 2" xfId="96"/>
    <cellStyle name="20% - 强调文字颜色 1" xfId="97"/>
    <cellStyle name="常规 7" xfId="98"/>
    <cellStyle name="常规 2" xfId="99"/>
    <cellStyle name="警告文本 2 2" xfId="100"/>
    <cellStyle name="汇总 2" xfId="101"/>
    <cellStyle name="常规 4 3" xfId="102"/>
    <cellStyle name="检查单元格 2 2" xfId="103"/>
    <cellStyle name="警告文本" xfId="104"/>
    <cellStyle name="千位分隔" xfId="105"/>
    <cellStyle name="常规 8" xfId="106"/>
    <cellStyle name="常规 9 2" xfId="107"/>
    <cellStyle name="强调文字颜色 3 2" xfId="108"/>
    <cellStyle name="常规 2 6" xfId="109"/>
    <cellStyle name="货币[0]" xfId="110"/>
    <cellStyle name="常规 2 4 2" xfId="111"/>
    <cellStyle name="常规 4 4" xfId="112"/>
    <cellStyle name="标题" xfId="113"/>
    <cellStyle name="40% - 强调文字颜色 4" xfId="114"/>
    <cellStyle name="常规 5 3" xfId="115"/>
    <cellStyle name="标题 1 2" xfId="116"/>
    <cellStyle name="链接单元格" xfId="117"/>
    <cellStyle name="标题 4" xfId="118"/>
    <cellStyle name="常规 2 5 2" xfId="119"/>
    <cellStyle name="20% - 强调文字颜色 2" xfId="120"/>
    <cellStyle name="20% - 强调文字颜色 6 3 2" xfId="121"/>
    <cellStyle name="常规 2 3 3" xfId="122"/>
    <cellStyle name="40% - 强调文字颜色 2" xfId="123"/>
    <cellStyle name="注释" xfId="124"/>
    <cellStyle name="常规 3 3 2" xfId="125"/>
    <cellStyle name="适中" xfId="126"/>
    <cellStyle name="强调文字颜色 1 2 2" xfId="127"/>
    <cellStyle name="常规 10 3" xfId="128"/>
    <cellStyle name="注释 2 3" xfId="129"/>
    <cellStyle name="常规 7 2" xfId="130"/>
    <cellStyle name="计算" xfId="131"/>
    <cellStyle name="标题 2" xfId="132"/>
    <cellStyle name="百分比" xfId="133"/>
    <cellStyle name="强调文字颜色 6" xfId="134"/>
    <cellStyle name="60% - 强调文字颜色 1" xfId="135"/>
    <cellStyle name="好 2 2" xfId="136"/>
    <cellStyle name="强调文字颜色 2" xfId="137"/>
    <cellStyle name="60% - 强调文字颜色 2" xfId="138"/>
    <cellStyle name="货币" xfId="139"/>
    <cellStyle name="强调文字颜色 3" xfId="140"/>
    <cellStyle name="常规 2 2 2" xfId="141"/>
    <cellStyle name="20% - 强调文字颜色 3" xfId="142"/>
    <cellStyle name="输入" xfId="143"/>
    <cellStyle name="40% - 强调文字颜色 3" xfId="144"/>
    <cellStyle name="强调文字颜色 4" xfId="145"/>
    <cellStyle name="常规 2 2 3" xfId="146"/>
    <cellStyle name="20% - 强调文字颜色 4" xfId="147"/>
    <cellStyle name="强调文字颜色 5 2 2" xfId="148"/>
    <cellStyle name="适中 2 2" xfId="149"/>
    <cellStyle name="Normal 2" xfId="150"/>
    <cellStyle name="输出 2" xfId="151"/>
    <cellStyle name="20% - 强调文字颜色 1 3" xfId="152"/>
    <cellStyle name="40% - 强调文字颜色 3 2" xfId="153"/>
    <cellStyle name="输入 2" xfId="154"/>
    <cellStyle name="输入 2 2" xfId="155"/>
    <cellStyle name="40% - 强调文字颜色 2 3" xfId="156"/>
    <cellStyle name="60% - 强调文字颜色 4 2" xfId="157"/>
    <cellStyle name="适中 2" xfId="158"/>
    <cellStyle name="汇总" xfId="159"/>
    <cellStyle name="警告文本 2" xfId="160"/>
    <cellStyle name="强调文字颜色 2 2 2" xfId="161"/>
    <cellStyle name="常规 5 2" xfId="162"/>
    <cellStyle name="输出 2 2" xfId="163"/>
    <cellStyle name="超链接" xfId="164"/>
    <cellStyle name="强调文字颜色 6 2" xfId="165"/>
    <cellStyle name="60% - 强调文字颜色 1 2" xfId="166"/>
    <cellStyle name="强调文字颜色 5 2" xfId="167"/>
    <cellStyle name="40% - 强调文字颜色 5 3" xfId="168"/>
    <cellStyle name="20% - 强调文字颜色 2 3 2" xfId="169"/>
    <cellStyle name="20% - 强调文字颜色 1 2" xfId="170"/>
    <cellStyle name="常规 2 5" xfId="171"/>
    <cellStyle name="20% - 强调文字颜色 2 3" xfId="172"/>
    <cellStyle name="40% - 强调文字颜色 4 2" xfId="173"/>
    <cellStyle name="常规 3 6" xfId="174"/>
    <cellStyle name="强调文字颜色 4 2" xfId="175"/>
    <cellStyle name="20% - 强调文字颜色 4 2" xfId="176"/>
    <cellStyle name="20% - 强调文字颜色 5 3" xfId="177"/>
    <cellStyle name="60% - 强调文字颜色 6 2" xfId="178"/>
    <cellStyle name="40% - 强调文字颜色 4 3" xfId="179"/>
    <cellStyle name="40% - 强调文字颜色 6 3" xfId="180"/>
    <cellStyle name="40% - 强调文字颜色 3 3 2" xfId="181"/>
    <cellStyle name="60% - 强调文字颜色 5 2 2" xfId="182"/>
    <cellStyle name="差 2 2" xfId="183"/>
    <cellStyle name="40% - 强调文字颜色 1 2" xfId="184"/>
    <cellStyle name="20% - 强调文字颜色 5 3 2" xfId="185"/>
    <cellStyle name="20% - 强调文字颜色 2 2" xfId="186"/>
    <cellStyle name="常规 3 5" xfId="187"/>
    <cellStyle name="标题 5 2" xfId="188"/>
    <cellStyle name="解释性文本 2 2" xfId="189"/>
    <cellStyle name="60% - 强调文字颜色 3 2" xfId="190"/>
    <cellStyle name="40% - 强调文字颜色 1 3" xfId="191"/>
    <cellStyle name="常规 3 2 2" xfId="192"/>
    <cellStyle name="20% - 强调文字颜色 4 3" xfId="193"/>
    <cellStyle name="40% - 强调文字颜色 6 2" xfId="194"/>
    <cellStyle name="40% - 强调文字颜色 5 3 2" xfId="195"/>
    <cellStyle name="链接单元格 2 2" xfId="196"/>
    <cellStyle name="强调文字颜色 6 2 2" xfId="197"/>
    <cellStyle name="60% - 强调文字颜色 1 2 2" xfId="198"/>
    <cellStyle name="40% - 强调文字颜色 2 3 2" xfId="199"/>
    <cellStyle name="60% - 强调文字颜色 4 2 2" xfId="200"/>
    <cellStyle name="常规 3 3 3" xfId="201"/>
    <cellStyle name="20% - 强调文字颜色 3 3" xfId="202"/>
    <cellStyle name="40% - 强调文字颜色 5 2" xfId="203"/>
    <cellStyle name="40% - 强调文字颜色 4 3 2" xfId="204"/>
    <cellStyle name="输出" xfId="205"/>
    <cellStyle name="60% - 强调文字颜色 6 2 2" xfId="206"/>
    <cellStyle name="Normal 3" xfId="207"/>
    <cellStyle name="常规 8 3" xfId="208"/>
    <cellStyle name="标题 4 2" xfId="209"/>
    <cellStyle name="计算 2 2" xfId="210"/>
    <cellStyle name="40% - 强调文字颜色 1" xfId="211"/>
    <cellStyle name="常规 2 3 2" xfId="212"/>
    <cellStyle name="标题 4 2 2" xfId="213"/>
    <cellStyle name="常规 3 3" xfId="214"/>
    <cellStyle name="解释性文本 2" xfId="215"/>
    <cellStyle name="标题 5" xfId="216"/>
    <cellStyle name="常规 13 2" xfId="217"/>
    <cellStyle name="常规 2 4" xfId="218"/>
    <cellStyle name="注释 2" xfId="219"/>
    <cellStyle name="常规 10" xfId="220"/>
    <cellStyle name="常规 3 2 3" xfId="221"/>
    <cellStyle name="注释 2 2" xfId="222"/>
    <cellStyle name="常规 10 2" xfId="223"/>
    <cellStyle name="标题 3 2" xfId="224"/>
    <cellStyle name="常规 7 3" xfId="225"/>
    <cellStyle name="常规 10 2 2" xfId="226"/>
    <cellStyle name="常规 12" xfId="227"/>
    <cellStyle name="常规 12 2" xfId="228"/>
    <cellStyle name="常规 9" xfId="229"/>
    <cellStyle name="常规 14" xfId="230"/>
    <cellStyle name="常规 16" xfId="231"/>
    <cellStyle name="60% - 强调文字颜色 4" xfId="232"/>
    <cellStyle name="常规 16 2" xfId="233"/>
    <cellStyle name="常规 5 4" xfId="234"/>
    <cellStyle name="常规 17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1"/>
  <sheetViews>
    <sheetView tabSelected="1" workbookViewId="0" topLeftCell="A1">
      <selection activeCell="T10" sqref="T10"/>
    </sheetView>
  </sheetViews>
  <sheetFormatPr defaultColWidth="9.00390625" defaultRowHeight="15"/>
  <cols>
    <col min="1" max="2" width="8.8515625" style="0" customWidth="1"/>
    <col min="3" max="3" width="10.00390625" style="0" customWidth="1"/>
    <col min="4" max="5" width="10.421875" style="22" customWidth="1"/>
    <col min="6" max="6" width="8.421875" style="22" customWidth="1"/>
    <col min="7" max="7" width="9.421875" style="22" customWidth="1"/>
    <col min="8" max="8" width="9.57421875" style="0" customWidth="1"/>
    <col min="9" max="9" width="9.00390625" style="0" customWidth="1"/>
    <col min="10" max="10" width="9.140625" style="0" customWidth="1"/>
    <col min="11" max="11" width="8.28125" style="0" customWidth="1"/>
    <col min="12" max="12" width="8.57421875" style="0" customWidth="1"/>
    <col min="13" max="13" width="8.8515625" style="0" customWidth="1"/>
  </cols>
  <sheetData>
    <row r="1" spans="1:13" ht="27">
      <c r="A1" s="23" t="s">
        <v>0</v>
      </c>
      <c r="B1" s="23"/>
      <c r="C1" s="23"/>
      <c r="D1" s="24"/>
      <c r="E1" s="24"/>
      <c r="F1" s="24"/>
      <c r="G1" s="24"/>
      <c r="H1" s="38"/>
      <c r="I1" s="38"/>
      <c r="J1" s="38"/>
      <c r="K1" s="38"/>
      <c r="L1" s="38"/>
      <c r="M1" s="38"/>
    </row>
    <row r="2" spans="1:13" s="2" customFormat="1" ht="25.5" customHeight="1">
      <c r="A2" s="25" t="s">
        <v>1</v>
      </c>
      <c r="B2" s="26" t="s">
        <v>2</v>
      </c>
      <c r="C2" s="27"/>
      <c r="D2" s="28"/>
      <c r="E2" s="39" t="s">
        <v>3</v>
      </c>
      <c r="F2" s="39"/>
      <c r="G2" s="40"/>
      <c r="H2" s="41" t="s">
        <v>4</v>
      </c>
      <c r="I2" s="41"/>
      <c r="J2" s="41"/>
      <c r="K2" s="41" t="s">
        <v>5</v>
      </c>
      <c r="L2" s="41"/>
      <c r="M2" s="41"/>
    </row>
    <row r="3" spans="1:13" s="21" customFormat="1" ht="60" customHeight="1">
      <c r="A3" s="29"/>
      <c r="B3" s="30" t="s">
        <v>2</v>
      </c>
      <c r="C3" s="31" t="s">
        <v>6</v>
      </c>
      <c r="D3" s="31" t="s">
        <v>7</v>
      </c>
      <c r="E3" s="31" t="s">
        <v>2</v>
      </c>
      <c r="F3" s="42" t="s">
        <v>8</v>
      </c>
      <c r="G3" s="42" t="s">
        <v>9</v>
      </c>
      <c r="H3" s="42" t="s">
        <v>2</v>
      </c>
      <c r="I3" s="42" t="s">
        <v>8</v>
      </c>
      <c r="J3" s="42" t="s">
        <v>9</v>
      </c>
      <c r="K3" s="44" t="s">
        <v>2</v>
      </c>
      <c r="L3" s="42" t="s">
        <v>8</v>
      </c>
      <c r="M3" s="42" t="s">
        <v>9</v>
      </c>
    </row>
    <row r="4" spans="1:13" s="21" customFormat="1" ht="22" customHeight="1">
      <c r="A4" s="30" t="s">
        <v>10</v>
      </c>
      <c r="B4" s="32">
        <f>SUM(C4:D4)</f>
        <v>199.09</v>
      </c>
      <c r="C4" s="33">
        <f>SUM(F4,I4,L4)</f>
        <v>199.09</v>
      </c>
      <c r="D4" s="33">
        <f>SUM(G4,J4,M4)</f>
        <v>0</v>
      </c>
      <c r="E4" s="33">
        <f>SUM(F4:G4)</f>
        <v>79.64</v>
      </c>
      <c r="F4" s="33">
        <v>79.64</v>
      </c>
      <c r="G4" s="33"/>
      <c r="H4" s="43">
        <v>59.73</v>
      </c>
      <c r="I4" s="43">
        <v>59.73</v>
      </c>
      <c r="J4" s="43">
        <v>0</v>
      </c>
      <c r="K4" s="33">
        <v>59.72</v>
      </c>
      <c r="L4" s="33">
        <v>59.72</v>
      </c>
      <c r="M4" s="33"/>
    </row>
    <row r="5" spans="1:13" s="2" customFormat="1" ht="22" customHeight="1">
      <c r="A5" s="30" t="s">
        <v>11</v>
      </c>
      <c r="B5" s="32">
        <f>SUM(C5:D5)</f>
        <v>502.22</v>
      </c>
      <c r="C5" s="33">
        <f>SUM(F5,I5,L5)</f>
        <v>51.12</v>
      </c>
      <c r="D5" s="33">
        <f>SUM(G5,J5,M5)</f>
        <v>451.1</v>
      </c>
      <c r="E5" s="33">
        <f>SUM(F5:G5)</f>
        <v>245</v>
      </c>
      <c r="F5" s="33">
        <v>24.94</v>
      </c>
      <c r="G5" s="33">
        <v>220.06</v>
      </c>
      <c r="H5" s="43">
        <v>183.73</v>
      </c>
      <c r="I5" s="43">
        <v>18.7</v>
      </c>
      <c r="J5" s="43">
        <v>165.03</v>
      </c>
      <c r="K5" s="33">
        <v>73.49</v>
      </c>
      <c r="L5" s="33">
        <v>7.48</v>
      </c>
      <c r="M5" s="33">
        <v>66.01</v>
      </c>
    </row>
    <row r="6" spans="1:13" s="2" customFormat="1" ht="22" customHeight="1">
      <c r="A6" s="30" t="s">
        <v>12</v>
      </c>
      <c r="B6" s="32">
        <f>SUM(C6:D6)</f>
        <v>899.05</v>
      </c>
      <c r="C6" s="33">
        <f>SUM(F6,I6,L6)</f>
        <v>47.69</v>
      </c>
      <c r="D6" s="33">
        <f>SUM(G6,J6,M6)</f>
        <v>851.36</v>
      </c>
      <c r="E6" s="33">
        <f>SUM(F6:G6)</f>
        <v>438.66</v>
      </c>
      <c r="F6" s="33">
        <v>23.26</v>
      </c>
      <c r="G6" s="33">
        <v>415.4</v>
      </c>
      <c r="H6" s="43">
        <v>328.85</v>
      </c>
      <c r="I6" s="43">
        <v>17.45</v>
      </c>
      <c r="J6" s="43">
        <v>311.4</v>
      </c>
      <c r="K6" s="33">
        <v>131.54</v>
      </c>
      <c r="L6" s="33">
        <v>6.98</v>
      </c>
      <c r="M6" s="33">
        <v>124.56</v>
      </c>
    </row>
    <row r="7" spans="1:13" ht="22" customHeight="1">
      <c r="A7" s="30" t="s">
        <v>13</v>
      </c>
      <c r="B7" s="32">
        <f>SUM(C7:D7)</f>
        <v>110.94</v>
      </c>
      <c r="C7" s="33">
        <f>SUM(F7,I7,L7)</f>
        <v>0</v>
      </c>
      <c r="D7" s="33">
        <f>SUM(G7,J7,M7)</f>
        <v>110.94</v>
      </c>
      <c r="E7" s="33">
        <f>SUM(F7:G7)</f>
        <v>54</v>
      </c>
      <c r="F7" s="33"/>
      <c r="G7" s="33">
        <v>54</v>
      </c>
      <c r="H7" s="43">
        <v>40.67</v>
      </c>
      <c r="I7" s="43"/>
      <c r="J7" s="43">
        <v>40.67</v>
      </c>
      <c r="K7" s="33">
        <v>16.27</v>
      </c>
      <c r="L7" s="33"/>
      <c r="M7" s="33">
        <v>16.27</v>
      </c>
    </row>
    <row r="8" spans="1:13" s="2" customFormat="1" ht="22" customHeight="1">
      <c r="A8" s="34" t="s">
        <v>14</v>
      </c>
      <c r="B8" s="32">
        <f>SUM(C8:D8)</f>
        <v>145.74</v>
      </c>
      <c r="C8" s="33">
        <f>SUM(F8,I8,L8)</f>
        <v>17.11</v>
      </c>
      <c r="D8" s="33">
        <f>SUM(G8,J8,M8)</f>
        <v>128.63</v>
      </c>
      <c r="E8" s="33">
        <f>SUM(F8:G8)</f>
        <v>71.1</v>
      </c>
      <c r="F8" s="33">
        <v>8.35</v>
      </c>
      <c r="G8" s="33">
        <v>62.75</v>
      </c>
      <c r="H8" s="43">
        <v>74.64</v>
      </c>
      <c r="I8" s="43">
        <v>8.76</v>
      </c>
      <c r="J8" s="43">
        <v>65.88</v>
      </c>
      <c r="K8" s="33"/>
      <c r="L8" s="33"/>
      <c r="M8" s="33"/>
    </row>
    <row r="9" spans="1:13" s="2" customFormat="1" ht="22" customHeight="1">
      <c r="A9" s="35" t="s">
        <v>2</v>
      </c>
      <c r="B9" s="36">
        <f>SUM(B4:B8)</f>
        <v>1857.04</v>
      </c>
      <c r="C9" s="36">
        <f aca="true" t="shared" si="0" ref="C9:M9">SUM(C4:C8)</f>
        <v>315.01</v>
      </c>
      <c r="D9" s="36">
        <f t="shared" si="0"/>
        <v>1542.03</v>
      </c>
      <c r="E9" s="36">
        <f t="shared" si="0"/>
        <v>888.4</v>
      </c>
      <c r="F9" s="36">
        <f t="shared" si="0"/>
        <v>136.19</v>
      </c>
      <c r="G9" s="36">
        <f t="shared" si="0"/>
        <v>752.21</v>
      </c>
      <c r="H9" s="36">
        <f t="shared" si="0"/>
        <v>687.62</v>
      </c>
      <c r="I9" s="36">
        <f t="shared" si="0"/>
        <v>104.64</v>
      </c>
      <c r="J9" s="36">
        <f t="shared" si="0"/>
        <v>582.98</v>
      </c>
      <c r="K9" s="36">
        <f t="shared" si="0"/>
        <v>281.02</v>
      </c>
      <c r="L9" s="36">
        <f t="shared" si="0"/>
        <v>74.18</v>
      </c>
      <c r="M9" s="36">
        <f t="shared" si="0"/>
        <v>206.84</v>
      </c>
    </row>
    <row r="10" spans="14:15" ht="15">
      <c r="N10" s="2"/>
      <c r="O10" s="2"/>
    </row>
    <row r="11" spans="1:15" ht="30" customHeight="1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5"/>
      <c r="O11" s="45"/>
    </row>
  </sheetData>
  <mergeCells count="6">
    <mergeCell ref="B2:D2"/>
    <mergeCell ref="E2:G2"/>
    <mergeCell ref="H2:J2"/>
    <mergeCell ref="K2:M2"/>
    <mergeCell ref="A11:M11"/>
    <mergeCell ref="A2:A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1"/>
  <sheetViews>
    <sheetView workbookViewId="0" topLeftCell="A1">
      <selection activeCell="H8" sqref="H8:H10"/>
    </sheetView>
  </sheetViews>
  <sheetFormatPr defaultColWidth="9.00390625" defaultRowHeight="15" outlineLevelCol="7"/>
  <cols>
    <col min="4" max="4" width="10.421875" style="0" customWidth="1"/>
    <col min="5" max="5" width="11.140625" style="0" customWidth="1"/>
    <col min="6" max="6" width="11.421875" style="0" customWidth="1"/>
  </cols>
  <sheetData>
    <row r="1" spans="2:6" s="1" customFormat="1" ht="60.75" customHeight="1"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 ht="24.95" customHeight="1">
      <c r="A2" s="3" t="s">
        <v>11</v>
      </c>
      <c r="B2" s="4">
        <v>38886</v>
      </c>
      <c r="C2" s="5">
        <v>342991</v>
      </c>
      <c r="D2">
        <f aca="true" t="shared" si="0" ref="D2:D10">B2+C2</f>
        <v>381877</v>
      </c>
      <c r="E2" s="20">
        <f aca="true" t="shared" si="1" ref="E2:E11">ROUND(B2/D2,4)</f>
        <v>0.1018</v>
      </c>
      <c r="F2" s="20">
        <f aca="true" t="shared" si="2" ref="F2:F11">1-E2</f>
        <v>0.8982</v>
      </c>
    </row>
    <row r="3" spans="1:6" ht="24.95" customHeight="1">
      <c r="A3" s="3" t="s">
        <v>21</v>
      </c>
      <c r="B3" s="4">
        <v>12695</v>
      </c>
      <c r="C3" s="16">
        <v>95402</v>
      </c>
      <c r="D3">
        <f aca="true" t="shared" si="3" ref="D3:D9">B3+C3</f>
        <v>108097</v>
      </c>
      <c r="E3" s="20">
        <f t="shared" si="1"/>
        <v>0.1174</v>
      </c>
      <c r="F3" s="20">
        <f t="shared" si="2"/>
        <v>0.8826</v>
      </c>
    </row>
    <row r="4" spans="1:6" ht="24.95" customHeight="1">
      <c r="A4" s="3" t="s">
        <v>22</v>
      </c>
      <c r="B4" s="4">
        <v>42175</v>
      </c>
      <c r="C4" s="4">
        <v>610228</v>
      </c>
      <c r="D4">
        <f t="shared" si="3"/>
        <v>652403</v>
      </c>
      <c r="E4" s="20">
        <f t="shared" si="1"/>
        <v>0.0646</v>
      </c>
      <c r="F4" s="20">
        <f t="shared" si="2"/>
        <v>0.9354</v>
      </c>
    </row>
    <row r="5" spans="1:6" ht="24.95" customHeight="1">
      <c r="A5" s="3" t="s">
        <v>23</v>
      </c>
      <c r="B5" s="4">
        <v>28438</v>
      </c>
      <c r="C5" s="4">
        <v>574218</v>
      </c>
      <c r="D5">
        <f t="shared" si="3"/>
        <v>602656</v>
      </c>
      <c r="E5" s="20">
        <f t="shared" si="1"/>
        <v>0.0472</v>
      </c>
      <c r="F5" s="20">
        <f t="shared" si="2"/>
        <v>0.9528</v>
      </c>
    </row>
    <row r="6" spans="1:6" ht="24.95" customHeight="1">
      <c r="A6" s="3" t="s">
        <v>24</v>
      </c>
      <c r="B6" s="4">
        <v>46517</v>
      </c>
      <c r="C6" s="4">
        <v>704008</v>
      </c>
      <c r="D6">
        <f t="shared" si="3"/>
        <v>750525</v>
      </c>
      <c r="E6" s="20">
        <f t="shared" si="1"/>
        <v>0.062</v>
      </c>
      <c r="F6" s="20">
        <f t="shared" si="2"/>
        <v>0.938</v>
      </c>
    </row>
    <row r="7" spans="1:6" ht="24.95" customHeight="1">
      <c r="A7" s="3" t="s">
        <v>25</v>
      </c>
      <c r="B7" s="4">
        <v>45123</v>
      </c>
      <c r="C7" s="4">
        <v>841800</v>
      </c>
      <c r="D7">
        <f t="shared" si="3"/>
        <v>886923</v>
      </c>
      <c r="E7" s="20">
        <f t="shared" si="1"/>
        <v>0.0509</v>
      </c>
      <c r="F7" s="20">
        <f t="shared" si="2"/>
        <v>0.9491</v>
      </c>
    </row>
    <row r="8" spans="1:8" ht="24.95" customHeight="1">
      <c r="A8" s="3" t="s">
        <v>10</v>
      </c>
      <c r="B8" s="4">
        <v>134848</v>
      </c>
      <c r="C8" s="4">
        <v>0</v>
      </c>
      <c r="D8">
        <f t="shared" si="3"/>
        <v>134848</v>
      </c>
      <c r="E8" s="20">
        <f aca="true" t="shared" si="4" ref="E8:E10">ROUND(B8/D8,4)</f>
        <v>1</v>
      </c>
      <c r="F8" s="20">
        <f aca="true" t="shared" si="5" ref="F8:F10">1-E8</f>
        <v>0</v>
      </c>
      <c r="H8">
        <v>1</v>
      </c>
    </row>
    <row r="9" spans="1:8" ht="24.95" customHeight="1">
      <c r="A9" s="3" t="s">
        <v>13</v>
      </c>
      <c r="B9" s="4">
        <v>0</v>
      </c>
      <c r="C9" s="4">
        <v>91809</v>
      </c>
      <c r="D9">
        <f t="shared" si="3"/>
        <v>91809</v>
      </c>
      <c r="E9" s="20">
        <f t="shared" si="4"/>
        <v>0</v>
      </c>
      <c r="F9" s="20">
        <f t="shared" si="5"/>
        <v>1</v>
      </c>
      <c r="H9">
        <v>0</v>
      </c>
    </row>
    <row r="10" spans="1:8" ht="24.95" customHeight="1">
      <c r="A10" s="3" t="s">
        <v>12</v>
      </c>
      <c r="B10" s="4">
        <v>39397</v>
      </c>
      <c r="C10" s="5">
        <v>702836</v>
      </c>
      <c r="D10">
        <f t="shared" si="0"/>
        <v>742233</v>
      </c>
      <c r="E10" s="20">
        <f t="shared" si="4"/>
        <v>0.0531</v>
      </c>
      <c r="F10" s="20">
        <f t="shared" si="5"/>
        <v>0.9469</v>
      </c>
      <c r="H10">
        <v>0.0531</v>
      </c>
    </row>
    <row r="11" spans="1:6" ht="24.95" customHeight="1">
      <c r="A11" s="17" t="s">
        <v>26</v>
      </c>
      <c r="B11" s="18">
        <v>388079</v>
      </c>
      <c r="C11" s="19">
        <v>3963292</v>
      </c>
      <c r="D11">
        <f>SUM(D2:D10)</f>
        <v>4351371</v>
      </c>
      <c r="E11" s="20">
        <f t="shared" si="1"/>
        <v>0.0892</v>
      </c>
      <c r="F11" s="20">
        <f t="shared" si="2"/>
        <v>0.9108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5"/>
  <sheetViews>
    <sheetView workbookViewId="0" topLeftCell="A1">
      <selection activeCell="K5" sqref="K5"/>
    </sheetView>
  </sheetViews>
  <sheetFormatPr defaultColWidth="9.00390625" defaultRowHeight="15" outlineLevelRow="4"/>
  <cols>
    <col min="3" max="3" width="10.00390625" style="0" customWidth="1"/>
    <col min="4" max="4" width="9.140625" style="0" customWidth="1"/>
    <col min="5" max="5" width="8.140625" style="0" customWidth="1"/>
    <col min="6" max="6" width="8.57421875" style="0" customWidth="1"/>
    <col min="7" max="9" width="9.140625" style="0" customWidth="1"/>
    <col min="10" max="12" width="12.28125" style="0" customWidth="1"/>
    <col min="13" max="15" width="10.57421875" style="0" customWidth="1"/>
    <col min="16" max="16" width="16.00390625" style="0" customWidth="1"/>
    <col min="17" max="17" width="11.57421875" style="0" customWidth="1"/>
    <col min="18" max="18" width="14.421875" style="0" customWidth="1"/>
    <col min="19" max="21" width="13.421875" style="0" customWidth="1"/>
    <col min="22" max="22" width="11.8515625" style="0" customWidth="1"/>
  </cols>
  <sheetData>
    <row r="1" spans="2:21" s="1" customFormat="1" ht="60.75" customHeight="1"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27</v>
      </c>
      <c r="H1" s="1" t="s">
        <v>28</v>
      </c>
      <c r="I1" s="1" t="s">
        <v>29</v>
      </c>
      <c r="J1" s="8" t="s">
        <v>30</v>
      </c>
      <c r="K1" s="8" t="s">
        <v>31</v>
      </c>
      <c r="L1" s="8" t="s">
        <v>32</v>
      </c>
      <c r="M1" s="8" t="s">
        <v>33</v>
      </c>
      <c r="N1" s="8" t="s">
        <v>34</v>
      </c>
      <c r="O1" s="8" t="s">
        <v>35</v>
      </c>
      <c r="P1" s="8" t="s">
        <v>36</v>
      </c>
      <c r="Q1" s="8" t="s">
        <v>37</v>
      </c>
      <c r="R1" s="8" t="s">
        <v>38</v>
      </c>
      <c r="S1" s="8" t="s">
        <v>39</v>
      </c>
      <c r="T1" s="8" t="s">
        <v>40</v>
      </c>
      <c r="U1" s="8" t="s">
        <v>41</v>
      </c>
    </row>
    <row r="2" spans="1:21" s="2" customFormat="1" ht="24.95" customHeight="1">
      <c r="A2" s="3" t="s">
        <v>10</v>
      </c>
      <c r="B2" s="4">
        <v>134848</v>
      </c>
      <c r="C2" s="4">
        <v>0</v>
      </c>
      <c r="D2" s="2">
        <f>B2+C2</f>
        <v>134848</v>
      </c>
      <c r="E2" s="7">
        <f aca="true" t="shared" si="0" ref="E2">ROUND(B2/D2,4)</f>
        <v>1</v>
      </c>
      <c r="F2" s="7">
        <f aca="true" t="shared" si="1" ref="F2:F5">1-E2</f>
        <v>0</v>
      </c>
      <c r="G2" s="7">
        <f>ROUND(B2/174245,4)</f>
        <v>0.7739</v>
      </c>
      <c r="H2" s="7">
        <f>ROUND(C2/794645,4)</f>
        <v>0</v>
      </c>
      <c r="I2" s="9">
        <f>ROUND(D2/968890,4)</f>
        <v>0.1392</v>
      </c>
      <c r="J2" s="2">
        <f>K2+L2</f>
        <v>93421</v>
      </c>
      <c r="K2" s="2">
        <f>ROUND(K5*G2,0)</f>
        <v>93421</v>
      </c>
      <c r="L2" s="2">
        <f>ROUND(L5*H2,0)</f>
        <v>0</v>
      </c>
      <c r="M2" s="2">
        <f>N2+O2</f>
        <v>934210</v>
      </c>
      <c r="N2" s="2">
        <f>K2*10</f>
        <v>934210</v>
      </c>
      <c r="O2" s="2">
        <f>L2*10</f>
        <v>0</v>
      </c>
      <c r="P2" s="2">
        <f>Q2+R2</f>
        <v>5702276.52</v>
      </c>
      <c r="Q2" s="2">
        <f>ROUND(Q5*G2,2)</f>
        <v>5702276.52</v>
      </c>
      <c r="R2" s="2">
        <f>ROUND(R5*H2,2)</f>
        <v>0</v>
      </c>
      <c r="S2" s="2">
        <f>M2+P2</f>
        <v>6636486.52</v>
      </c>
      <c r="T2" s="2">
        <f aca="true" t="shared" si="2" ref="T2:U2">N2+Q2</f>
        <v>6636486.52</v>
      </c>
      <c r="U2" s="2">
        <f t="shared" si="2"/>
        <v>0</v>
      </c>
    </row>
    <row r="3" spans="1:21" s="2" customFormat="1" ht="24.95" customHeight="1">
      <c r="A3" s="3" t="s">
        <v>13</v>
      </c>
      <c r="B3" s="4">
        <v>0</v>
      </c>
      <c r="C3" s="4">
        <v>91809</v>
      </c>
      <c r="D3" s="2">
        <f>B3+C3</f>
        <v>91809</v>
      </c>
      <c r="E3" s="7">
        <f aca="true" t="shared" si="3" ref="E3:E5">ROUND(B3/D3,4)</f>
        <v>0</v>
      </c>
      <c r="F3" s="7">
        <f t="shared" si="1"/>
        <v>1</v>
      </c>
      <c r="G3" s="7">
        <f aca="true" t="shared" si="4" ref="G3:G5">ROUND(B3/174245,4)</f>
        <v>0</v>
      </c>
      <c r="H3" s="7">
        <f aca="true" t="shared" si="5" ref="H3:H5">ROUND(C3/794645,4)</f>
        <v>0.1155</v>
      </c>
      <c r="I3" s="9">
        <f aca="true" t="shared" si="6" ref="I3:I5">ROUND(D3/968890,4)</f>
        <v>0.0948</v>
      </c>
      <c r="J3" s="2">
        <f aca="true" t="shared" si="7" ref="J3:J4">K3+L3</f>
        <v>63602</v>
      </c>
      <c r="K3" s="2">
        <f>ROUND(K5*G3,0)</f>
        <v>0</v>
      </c>
      <c r="L3" s="2">
        <f>ROUND(L5*H3,0)</f>
        <v>63602</v>
      </c>
      <c r="M3" s="2">
        <f aca="true" t="shared" si="8" ref="M3:M4">N3+O3</f>
        <v>636020</v>
      </c>
      <c r="N3" s="2">
        <f aca="true" t="shared" si="9" ref="N3:N4">K3*10</f>
        <v>0</v>
      </c>
      <c r="O3" s="2">
        <f aca="true" t="shared" si="10" ref="O3:O4">L3*10</f>
        <v>636020</v>
      </c>
      <c r="P3" s="2">
        <f aca="true" t="shared" si="11" ref="P3:P4">Q3+R3</f>
        <v>3882178.4</v>
      </c>
      <c r="Q3" s="2">
        <f>ROUND(Q5*G3,2)</f>
        <v>0</v>
      </c>
      <c r="R3" s="2">
        <f>ROUND(R5*H3,2)</f>
        <v>3882178.4</v>
      </c>
      <c r="S3" s="2">
        <f aca="true" t="shared" si="12" ref="S3:S5">M3+P3</f>
        <v>4518198.4</v>
      </c>
      <c r="T3" s="2">
        <f aca="true" t="shared" si="13" ref="T3:T4">N3+Q3</f>
        <v>0</v>
      </c>
      <c r="U3" s="2">
        <f aca="true" t="shared" si="14" ref="U3:U4">O3+R3</f>
        <v>4518198.4</v>
      </c>
    </row>
    <row r="4" spans="1:21" s="2" customFormat="1" ht="24.95" customHeight="1">
      <c r="A4" s="3" t="s">
        <v>12</v>
      </c>
      <c r="B4" s="4">
        <v>39397</v>
      </c>
      <c r="C4" s="5">
        <v>702836</v>
      </c>
      <c r="D4" s="2">
        <f aca="true" t="shared" si="15" ref="D4">B4+C4</f>
        <v>742233</v>
      </c>
      <c r="E4" s="7">
        <f t="shared" si="3"/>
        <v>0.0531</v>
      </c>
      <c r="F4" s="7">
        <f t="shared" si="1"/>
        <v>0.9469</v>
      </c>
      <c r="G4" s="7">
        <f t="shared" si="4"/>
        <v>0.2261</v>
      </c>
      <c r="H4" s="7">
        <f t="shared" si="5"/>
        <v>0.8845</v>
      </c>
      <c r="I4" s="9">
        <f t="shared" si="6"/>
        <v>0.7661</v>
      </c>
      <c r="J4" s="2">
        <f t="shared" si="7"/>
        <v>514354</v>
      </c>
      <c r="K4" s="2">
        <f>ROUND(K5*G4,0)</f>
        <v>27293</v>
      </c>
      <c r="L4" s="2">
        <f>ROUND(L5*H4,0)</f>
        <v>487061</v>
      </c>
      <c r="M4" s="2">
        <f t="shared" si="8"/>
        <v>5143540</v>
      </c>
      <c r="N4" s="2">
        <f t="shared" si="9"/>
        <v>272930</v>
      </c>
      <c r="O4" s="2">
        <f t="shared" si="10"/>
        <v>4870610</v>
      </c>
      <c r="P4" s="2">
        <f t="shared" si="11"/>
        <v>31395713.58</v>
      </c>
      <c r="Q4" s="2">
        <f>ROUND(Q5*G4,2)</f>
        <v>1665957.78</v>
      </c>
      <c r="R4" s="2">
        <f>ROUND(R5*H4,2)</f>
        <v>29729755.8</v>
      </c>
      <c r="S4" s="2">
        <f t="shared" si="12"/>
        <v>36539253.58</v>
      </c>
      <c r="T4" s="2">
        <f t="shared" si="13"/>
        <v>1938887.78</v>
      </c>
      <c r="U4" s="2">
        <f t="shared" si="14"/>
        <v>34600365.8</v>
      </c>
    </row>
    <row r="5" spans="1:21" s="2" customFormat="1" ht="30" customHeight="1">
      <c r="A5" s="6" t="s">
        <v>2</v>
      </c>
      <c r="B5" s="2">
        <f>SUM(B2:B4)</f>
        <v>174245</v>
      </c>
      <c r="C5" s="2">
        <f aca="true" t="shared" si="16" ref="C5:D5">SUM(C2:C4)</f>
        <v>794645</v>
      </c>
      <c r="D5" s="2">
        <f t="shared" si="16"/>
        <v>968890</v>
      </c>
      <c r="E5" s="7">
        <f t="shared" si="3"/>
        <v>0.1798</v>
      </c>
      <c r="F5" s="7">
        <f t="shared" si="1"/>
        <v>0.8202</v>
      </c>
      <c r="G5" s="7">
        <f t="shared" si="4"/>
        <v>1</v>
      </c>
      <c r="H5" s="7">
        <f t="shared" si="5"/>
        <v>1</v>
      </c>
      <c r="I5" s="9">
        <f t="shared" si="6"/>
        <v>1</v>
      </c>
      <c r="J5" s="10">
        <v>671377</v>
      </c>
      <c r="K5" s="11">
        <f>ROUND(J5*E5,0)</f>
        <v>120714</v>
      </c>
      <c r="L5" s="11">
        <f>J5-K5</f>
        <v>550663</v>
      </c>
      <c r="M5" s="10">
        <v>6713770</v>
      </c>
      <c r="N5" s="11">
        <f>SUM(N2:N4)</f>
        <v>1207140</v>
      </c>
      <c r="O5" s="11">
        <f>SUM(O2:O4)</f>
        <v>5506630</v>
      </c>
      <c r="P5" s="12">
        <v>40980168.5</v>
      </c>
      <c r="Q5" s="13">
        <f>ROUND(P5*E5,2)</f>
        <v>7368234.3</v>
      </c>
      <c r="R5" s="13">
        <f>P5-Q5</f>
        <v>33611934.2</v>
      </c>
      <c r="S5" s="14">
        <f t="shared" si="12"/>
        <v>47693938.5</v>
      </c>
      <c r="T5" s="15">
        <f>SUM(T2:T4)</f>
        <v>8575374.3</v>
      </c>
      <c r="U5" s="15">
        <f>SUM(U2:U4)</f>
        <v>39118564.2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2022-01-06T08:56:00Z</dcterms:created>
  <dcterms:modified xsi:type="dcterms:W3CDTF">2022-01-06T09:29:57Z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