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9" activeTab="13"/>
  </bookViews>
  <sheets>
    <sheet name="决算汇总封面" sheetId="1" r:id="rId1"/>
    <sheet name="社会保险基金资产负债表" sheetId="3" r:id="rId2"/>
    <sheet name="社会保险基金决算收支总表" sheetId="4" r:id="rId3"/>
    <sheet name="企业职工基本养老保险基金收支表" sheetId="5" r:id="rId4"/>
    <sheet name="城乡居民基本养老保险基金收支表" sheetId="6" r:id="rId5"/>
    <sheet name="机关事业基本养老保险基金收支表" sheetId="7" r:id="rId6"/>
    <sheet name="职工基本医疗保险基金收支表" sheetId="8" r:id="rId7"/>
    <sheet name="城乡居民基本医疗保险基金收支表" sheetId="9" r:id="rId8"/>
    <sheet name="工伤保险基金收支表" sheetId="10" r:id="rId9"/>
    <sheet name="失业保险基金收支表" sheetId="11" r:id="rId10"/>
    <sheet name="社会保障基金财政专户资产负债表" sheetId="12" r:id="rId11"/>
    <sheet name="社会保障基金财政专户收支表" sheetId="13" r:id="rId12"/>
    <sheet name="财政对社会保险基金补助资金情况" sheetId="14" r:id="rId13"/>
    <sheet name="基本养老保险补充资料表" sheetId="15" r:id="rId14"/>
    <sheet name="职工基本医疗保险补充资料表" sheetId="16" r:id="rId15"/>
    <sheet name="居民基本医疗保险补充资料表" sheetId="17" r:id="rId16"/>
    <sheet name="工伤保险补充基础资料表" sheetId="18" r:id="rId17"/>
    <sheet name="失业保险补充资料表" sheetId="19" r:id="rId18"/>
    <sheet name="机关事业单位职业年金情况表" sheetId="20" r:id="rId19"/>
    <sheet name="公务员医疗补助情况表" sheetId="21" r:id="rId20"/>
    <sheet name="社会保险补充资料表" sheetId="22" r:id="rId21"/>
    <sheet name="社会保险补充资料表续" sheetId="23" r:id="rId22"/>
  </sheets>
  <calcPr calcId="144525"/>
</workbook>
</file>

<file path=xl/sharedStrings.xml><?xml version="1.0" encoding="utf-8"?>
<sst xmlns="http://schemas.openxmlformats.org/spreadsheetml/2006/main" count="1193" uniqueCount="495">
  <si>
    <t>2020 年 社 会 保 险 基 金 决 算</t>
  </si>
  <si>
    <t xml:space="preserve"> 批准日期 :</t>
  </si>
  <si>
    <t>年</t>
  </si>
  <si>
    <t>月</t>
  </si>
  <si>
    <t>日</t>
  </si>
  <si>
    <t>财政厅（局）:</t>
  </si>
  <si>
    <t>人力资源社会保障厅（局）:</t>
  </si>
  <si>
    <t>医疗保障局:</t>
  </si>
  <si>
    <t xml:space="preserve"> 报送日期 :</t>
  </si>
  <si>
    <t>税务局:</t>
  </si>
  <si>
    <t>财政厅（局）负责人（章）:</t>
  </si>
  <si>
    <t xml:space="preserve"> 财务负责人（章）:</t>
  </si>
  <si>
    <t>经办人（章）:</t>
  </si>
  <si>
    <t>人力资源社会保障（厅）局负责人（章）:</t>
  </si>
  <si>
    <t>医疗保障局负责人（章）：</t>
  </si>
  <si>
    <t>税务局负责人（章）：</t>
  </si>
  <si>
    <t>社保费部门负责人（章）:</t>
  </si>
  <si>
    <t>2020年社会保险基金资产负债表</t>
  </si>
  <si>
    <t>市本级</t>
  </si>
  <si>
    <t>单位：元</t>
  </si>
  <si>
    <t>项      目</t>
  </si>
  <si>
    <t>合      计</t>
  </si>
  <si>
    <t>企业职工基本养老保险基金</t>
  </si>
  <si>
    <t>城乡居民基本养老保险基金</t>
  </si>
  <si>
    <t>机关事业单位基本养老保险基金</t>
  </si>
  <si>
    <t>职工基本医疗保险（含生育保险）基金</t>
  </si>
  <si>
    <t>城乡居民基本医疗保险基金</t>
  </si>
  <si>
    <t>工伤保险基金</t>
  </si>
  <si>
    <t>失业保险基金</t>
  </si>
  <si>
    <t>年初数</t>
  </si>
  <si>
    <t>年末数</t>
  </si>
  <si>
    <t>一、资产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</si>
  <si>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</si>
  <si>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</si>
  <si>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</si>
  <si>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</si>
  <si>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债券投资</t>
  </si>
  <si>
    <t xml:space="preserve">    委托投资</t>
  </si>
  <si>
    <t>×</t>
  </si>
  <si>
    <t>二、负债</t>
  </si>
  <si>
    <t xml:space="preserve">    借入款项</t>
  </si>
  <si>
    <t xml:space="preserve">    暂收款</t>
  </si>
  <si>
    <t>三、基金</t>
  </si>
  <si>
    <t>2020年社会保险基金收支决算总表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</si>
  <si>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</si>
  <si>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</si>
  <si>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</si>
  <si>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</si>
  <si>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</si>
  <si>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</si>
  <si>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</si>
  <si>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</si>
  <si>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</si>
  <si>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</si>
  <si>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</si>
  <si>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</si>
  <si>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</si>
  <si>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</si>
  <si>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</si>
  <si>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</si>
  <si>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</si>
  <si>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</si>
  <si>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</si>
  <si>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</si>
  <si>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</si>
  <si>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</si>
  <si>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</si>
  <si>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</si>
  <si>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2020年企业职工基本养老保险基金收支决算表</t>
  </si>
  <si>
    <t>金      额</t>
  </si>
  <si>
    <t>一、基本养老保险费收入</t>
  </si>
  <si>
    <t>一、基本养老金支出</t>
  </si>
  <si>
    <t>二、财政补贴收入</t>
  </si>
  <si>
    <t xml:space="preserve">    其中：离休金支出</t>
  </si>
  <si>
    <t>三、利息收入</t>
  </si>
  <si>
    <t>二、医疗补助金支出</t>
  </si>
  <si>
    <t>四、委托投资收益</t>
  </si>
  <si>
    <t>三、丧葬补助金和抚恤金支出</t>
  </si>
  <si>
    <t>五、转移收入</t>
  </si>
  <si>
    <t>四、转移支出</t>
  </si>
  <si>
    <t>六、其他收入</t>
  </si>
  <si>
    <t>五、其他支出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</si>
  <si>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</si>
  <si>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</si>
  <si>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</si>
  <si>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</si>
  <si>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其中：中央调剂资金收入(省级专用)</t>
  </si>
  <si>
    <t xml:space="preserve">    其中：中央调剂基金支出(中央专用)</t>
  </si>
  <si>
    <t>九、下级上解收入</t>
  </si>
  <si>
    <t>八、上解上级支出</t>
  </si>
  <si>
    <t xml:space="preserve">    其中：中央调剂基金收入(中央专用)</t>
  </si>
  <si>
    <t xml:space="preserve">    其中：中央调剂资金支出(省级专用)</t>
  </si>
  <si>
    <t>十、转移性收入(调入资金)</t>
  </si>
  <si>
    <t>九、本年支出合计</t>
  </si>
  <si>
    <t>十一、本年收入合计</t>
  </si>
  <si>
    <t>十、本年收支结余</t>
  </si>
  <si>
    <t>十二、上年结余</t>
  </si>
  <si>
    <t>十一、年末滚存结余</t>
  </si>
  <si>
    <t>总    计</t>
  </si>
  <si>
    <t>总   计</t>
  </si>
  <si>
    <t>2020年城乡居民基本养老保险基金收支决算表</t>
  </si>
  <si>
    <t>项          目</t>
  </si>
  <si>
    <t>金    额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</si>
  <si>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</si>
  <si>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</si>
  <si>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</si>
  <si>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</si>
  <si>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</si>
  <si>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</si>
  <si>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</si>
  <si>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</si>
  <si>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</si>
  <si>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</si>
  <si>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</si>
  <si>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</si>
  <si>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</si>
  <si>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</si>
  <si>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</si>
  <si>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总        计</t>
  </si>
  <si>
    <t>总         计</t>
  </si>
  <si>
    <t>2020年机关事业单位基本养老保险基金收支决算表</t>
  </si>
  <si>
    <t xml:space="preserve">二、财政补贴收入 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</si>
  <si>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</si>
  <si>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</si>
  <si>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</si>
  <si>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</si>
  <si>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</si>
  <si>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</si>
  <si>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</si>
  <si>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</si>
  <si>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</si>
  <si>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</si>
  <si>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</si>
  <si>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</si>
  <si>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</si>
  <si>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</si>
  <si>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</si>
  <si>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2020年职工基本医疗保险（含生育保险）基金收支决算表</t>
  </si>
  <si>
    <t>小      计</t>
  </si>
  <si>
    <t>基本医疗保险统筹基金（含单建统筹）</t>
  </si>
  <si>
    <t>基本医疗保险
个人账户基金</t>
  </si>
  <si>
    <t>一、基本医疗保险费收入</t>
  </si>
  <si>
    <t>一、基本医疗保险待遇支出</t>
  </si>
  <si>
    <t xml:space="preserve">    其中：单位缴费</t>
  </si>
  <si>
    <t>　  其中：住院费用支出</t>
  </si>
  <si>
    <t xml:space="preserve">          个人缴费</t>
  </si>
  <si>
    <t>　        门诊费用支出</t>
  </si>
  <si>
    <t xml:space="preserve">          生育医疗费用支出</t>
  </si>
  <si>
    <t xml:space="preserve">          生育津贴支出</t>
  </si>
  <si>
    <t>总      计</t>
  </si>
  <si>
    <t>2020年城乡居民基本医疗保险基金收支决算表</t>
  </si>
  <si>
    <t>项目</t>
  </si>
  <si>
    <t xml:space="preserve">    其中：集体扶持收入</t>
  </si>
  <si>
    <t>　　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</si>
  <si>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</si>
  <si>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</si>
  <si>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</si>
  <si>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</si>
  <si>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</si>
  <si>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</si>
  <si>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</si>
  <si>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</si>
  <si>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</si>
  <si>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</si>
  <si>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</si>
  <si>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2020年工伤保险基金收支决算表</t>
  </si>
  <si>
    <t>一、工伤保险费收入</t>
  </si>
  <si>
    <t>一、工伤保险待遇支出</t>
  </si>
  <si>
    <t>　　其中：医疗待遇支出</t>
  </si>
  <si>
    <t>二、劳动能力鉴定支出</t>
  </si>
  <si>
    <t xml:space="preserve">四、其他收入   </t>
  </si>
  <si>
    <t>三、工伤预防费用支出</t>
  </si>
  <si>
    <t>四、其他支出</t>
  </si>
  <si>
    <t>五、本年支出小计</t>
  </si>
  <si>
    <t>六、补助下级支出</t>
  </si>
  <si>
    <t xml:space="preserve">七、上解上级支出 </t>
  </si>
  <si>
    <t>八、本年支出合计</t>
  </si>
  <si>
    <t>九、本年收支结余</t>
  </si>
  <si>
    <t>十、年末滚存结余</t>
  </si>
  <si>
    <t xml:space="preserve">    其中：储备金</t>
  </si>
  <si>
    <t>2020年失业保险基金收支决算表</t>
  </si>
  <si>
    <t>一、失业保险费收入</t>
  </si>
  <si>
    <t>一、失业保险金支出</t>
  </si>
  <si>
    <t>二、基本医疗保险费支出</t>
  </si>
  <si>
    <t xml:space="preserve">四、转移收入 </t>
  </si>
  <si>
    <t>四、职业培训和职业介绍补贴支出</t>
  </si>
  <si>
    <t>五、其他费用支出</t>
  </si>
  <si>
    <t>六、稳定岗位补贴支出</t>
  </si>
  <si>
    <t>七、技能提升补贴支出</t>
  </si>
  <si>
    <t xml:space="preserve">八、转移支出 </t>
  </si>
  <si>
    <t>九、其他支出</t>
  </si>
  <si>
    <t>十、本年支出小计</t>
  </si>
  <si>
    <t>十一、补助下级支出</t>
  </si>
  <si>
    <t xml:space="preserve">十二、上解上级支出 </t>
  </si>
  <si>
    <t>十三、本年支出合计</t>
  </si>
  <si>
    <t>十四、本年收支结余</t>
  </si>
  <si>
    <t>十五、年末滚存结余</t>
  </si>
  <si>
    <t>2020年社会保障基金财政专户资产负债表</t>
  </si>
  <si>
    <t>项     目</t>
  </si>
  <si>
    <t>合　　计</t>
  </si>
  <si>
    <t xml:space="preserve">城乡居民基本
  养老保险基金  </t>
  </si>
  <si>
    <t>一、年初数</t>
  </si>
  <si>
    <t xml:space="preserve">   (一)资产合计</t>
  </si>
  <si>
    <t xml:space="preserve">       1.银行存款</t>
  </si>
  <si>
    <t xml:space="preserve">         其中：定期存款</t>
  </si>
  <si>
    <t xml:space="preserve">       2.暂付款</t>
  </si>
  <si>
    <t xml:space="preserve">       3.债券投资</t>
  </si>
  <si>
    <t xml:space="preserve">       4.委托投资</t>
  </si>
  <si>
    <t xml:space="preserve">   (二)负债合计</t>
  </si>
  <si>
    <t xml:space="preserve">       1.借入款项</t>
  </si>
  <si>
    <t xml:space="preserve">       2.暂收款</t>
  </si>
  <si>
    <t xml:space="preserve">   (三)基金</t>
  </si>
  <si>
    <t>二、年末数</t>
  </si>
  <si>
    <t>2020年社会保障基金财政专户收支决算表</t>
  </si>
  <si>
    <t>一、上年结余</t>
  </si>
  <si>
    <t>二、本年收入</t>
  </si>
  <si>
    <t xml:space="preserve">    1.社会保险费收入</t>
  </si>
  <si>
    <t xml:space="preserve">      其中：税务征缴收入</t>
  </si>
  <si>
    <t xml:space="preserve">            经办机构征缴收入</t>
  </si>
  <si>
    <t xml:space="preserve">            代缴收入</t>
  </si>
  <si>
    <t xml:space="preserve">     2.财政补贴收入</t>
  </si>
  <si>
    <t xml:space="preserve">     3.利息收入</t>
  </si>
  <si>
    <t xml:space="preserve">     4.委托投资收益</t>
  </si>
  <si>
    <t>三、本年支出</t>
  </si>
  <si>
    <t xml:space="preserve">     其中：社会保险待遇支出</t>
  </si>
  <si>
    <t>四、本年收支结余</t>
  </si>
  <si>
    <t>五、年末滚存结余</t>
  </si>
  <si>
    <t>2020年财政对社会保险基金补助情况表</t>
  </si>
  <si>
    <t xml:space="preserve">项      目  </t>
  </si>
  <si>
    <t>一、上年预算结转</t>
  </si>
  <si>
    <t>　 （一）省级</t>
  </si>
  <si>
    <t>　 （二）地级</t>
  </si>
  <si>
    <t>　 （三）县级</t>
  </si>
  <si>
    <t>二、本年预算安排</t>
  </si>
  <si>
    <t xml:space="preserve">   （一）中央级</t>
  </si>
  <si>
    <t>　 （二）省级</t>
  </si>
  <si>
    <t>　 （三）地级</t>
  </si>
  <si>
    <t>　 （四）县级</t>
  </si>
  <si>
    <t>三、本年预算支出</t>
  </si>
  <si>
    <t>四、本年预算结转</t>
  </si>
  <si>
    <t>2020年基本养老保险补充资料表</t>
  </si>
  <si>
    <t>单位</t>
  </si>
  <si>
    <t>数      量</t>
  </si>
  <si>
    <t>一、企业职工基本养老保险</t>
  </si>
  <si>
    <t xml:space="preserve">   (五)个人账户情况</t>
  </si>
  <si>
    <t>三、机关事业单位基本养老保险</t>
  </si>
  <si>
    <t xml:space="preserve">   (一)参保人员年末数</t>
  </si>
  <si>
    <t>人</t>
  </si>
  <si>
    <t xml:space="preserve">       1.建立个人账户年末人数</t>
  </si>
  <si>
    <t>　     1.在职职工</t>
  </si>
  <si>
    <t xml:space="preserve">       2.年末个人账户记账金额</t>
  </si>
  <si>
    <t>元</t>
  </si>
  <si>
    <t xml:space="preserve">         其中：个人身份参保</t>
  </si>
  <si>
    <t xml:space="preserve">   (六)基金暂存其他账户存款年末数</t>
  </si>
  <si>
    <t>　     2.退休、退职人员</t>
  </si>
  <si>
    <t>　     2.离退休人员</t>
  </si>
  <si>
    <t xml:space="preserve">       1.经办机构收入户</t>
  </si>
  <si>
    <t xml:space="preserve">         其中：当年新退休（退职）人员</t>
  </si>
  <si>
    <t>　      (1)离休人员</t>
  </si>
  <si>
    <t xml:space="preserve">       2.国库户</t>
  </si>
  <si>
    <t xml:space="preserve">   (二)缴费人员年末数</t>
  </si>
  <si>
    <t>　      (2)退休、退职人员</t>
  </si>
  <si>
    <t xml:space="preserve">   （七)中央调剂资金情况（省级专用）</t>
  </si>
  <si>
    <t xml:space="preserve">   (三)缴费基数总额</t>
  </si>
  <si>
    <t xml:space="preserve">         ①当年新增退休（退职）人员</t>
  </si>
  <si>
    <t xml:space="preserve">        （1）本年收支结余（不含中央调剂资金）</t>
  </si>
  <si>
    <t>　     1.单位</t>
  </si>
  <si>
    <t xml:space="preserve">         ②当年死亡退休（退职）人员</t>
  </si>
  <si>
    <t xml:space="preserve">        （2）中央调剂基金补助</t>
  </si>
  <si>
    <t>　     2.个人</t>
  </si>
  <si>
    <t xml:space="preserve">        （3）上解中央调剂资金</t>
  </si>
  <si>
    <t xml:space="preserve">   (四)保险费缴纳情况</t>
  </si>
  <si>
    <t xml:space="preserve">       其中：个人身份缴费</t>
  </si>
  <si>
    <t xml:space="preserve">        （4）年末滚存结余</t>
  </si>
  <si>
    <t xml:space="preserve">       1.缴纳当年基本养老保险费</t>
  </si>
  <si>
    <t xml:space="preserve">        （5）不含本年中央调剂资金年末滚存结余</t>
  </si>
  <si>
    <t xml:space="preserve">       2.欠费情况</t>
  </si>
  <si>
    <t>二、城乡居民基本养老保险</t>
  </si>
  <si>
    <t xml:space="preserve">         （1）上年末累计欠费</t>
  </si>
  <si>
    <t xml:space="preserve">     (一)参保人员年末数</t>
  </si>
  <si>
    <t xml:space="preserve">         （2）本年补缴以前年度欠费</t>
  </si>
  <si>
    <t xml:space="preserve">         其中：个人身份缴费基数总额</t>
  </si>
  <si>
    <t xml:space="preserve">     (二)缴费人员年末数</t>
  </si>
  <si>
    <t xml:space="preserve">         （3）本年新增欠费</t>
  </si>
  <si>
    <t>　　    　其中：代缴困难群体保险费人员年末数</t>
  </si>
  <si>
    <t xml:space="preserve">         （4）年末累计欠费</t>
  </si>
  <si>
    <t xml:space="preserve">     (三)养老金领取人员年末数</t>
  </si>
  <si>
    <t xml:space="preserve">       3.本年预缴以后年度基本养老保险费</t>
  </si>
  <si>
    <t>　　    　其中：当年新领取人员年末数</t>
  </si>
  <si>
    <t xml:space="preserve">       4.一次性补缴以前年度基本养老保险费</t>
  </si>
  <si>
    <t xml:space="preserve">         (1)上年末累计欠费</t>
  </si>
  <si>
    <t xml:space="preserve">   (四)个人账户情况</t>
  </si>
  <si>
    <t xml:space="preserve">         (2)本年补缴以前年度欠费</t>
  </si>
  <si>
    <t xml:space="preserve">         (3)本年新增欠费</t>
  </si>
  <si>
    <t xml:space="preserve">         (4)年末累计欠费</t>
  </si>
  <si>
    <t xml:space="preserve">   (五)基金暂存其他账户存款年末数</t>
  </si>
  <si>
    <t>2020年职工基本医疗保险补充资料表</t>
  </si>
  <si>
    <t>社决附03表</t>
  </si>
  <si>
    <t>一、参保人员年末数</t>
  </si>
  <si>
    <t xml:space="preserve">    (三)本年预缴以后年度基本医疗保险费</t>
  </si>
  <si>
    <t xml:space="preserve">    (一)在职职工</t>
  </si>
  <si>
    <t xml:space="preserve">    (四)一次性补缴以前年度基本医疗保险费</t>
  </si>
  <si>
    <t xml:space="preserve">    (二)退休人员</t>
  </si>
  <si>
    <t>五、医疗费用支付情况</t>
  </si>
  <si>
    <t>二、缴费人数</t>
  </si>
  <si>
    <t xml:space="preserve">    (一)医保基金应付金额</t>
  </si>
  <si>
    <t>三、缴费基数总额</t>
  </si>
  <si>
    <t xml:space="preserve">    (二)医保基金实付金额</t>
  </si>
  <si>
    <t xml:space="preserve">    (一)单位</t>
  </si>
  <si>
    <t xml:space="preserve">    (三)医保基金未付金额</t>
  </si>
  <si>
    <t xml:space="preserve">    (二)个人</t>
  </si>
  <si>
    <t>六、统筹基金待遇享受情况</t>
  </si>
  <si>
    <t>四、保险费缴纳情况</t>
  </si>
  <si>
    <t xml:space="preserve">    (一)参保人员住院人数</t>
  </si>
  <si>
    <t xml:space="preserve">    (一)缴纳当年基本医疗保险费</t>
  </si>
  <si>
    <t xml:space="preserve">    (二)参保人员门诊人数</t>
  </si>
  <si>
    <t>　  (二)欠费情况</t>
  </si>
  <si>
    <t xml:space="preserve">    (三)享受生育医疗费用报销人数</t>
  </si>
  <si>
    <t xml:space="preserve">        1.上年末累计欠费</t>
  </si>
  <si>
    <t xml:space="preserve">    (四)享受生育津贴人数</t>
  </si>
  <si>
    <t xml:space="preserve">        2.本年补缴以前年度欠费</t>
  </si>
  <si>
    <t>七、基金暂存其他账户存款年末数</t>
  </si>
  <si>
    <t xml:space="preserve">        3.本年新增欠费</t>
  </si>
  <si>
    <t xml:space="preserve">    (一)经办机构收入户</t>
  </si>
  <si>
    <t xml:space="preserve">        4.年末累计欠费</t>
  </si>
  <si>
    <t xml:space="preserve">    (二)国库户</t>
  </si>
  <si>
    <t>第 14 页</t>
  </si>
  <si>
    <t>2020年城乡居民基本医疗保险补充资料表</t>
  </si>
  <si>
    <t>编制单位：</t>
  </si>
  <si>
    <t>社决附04表</t>
  </si>
  <si>
    <t xml:space="preserve">项      目 </t>
  </si>
  <si>
    <t>六、大病保险情况</t>
  </si>
  <si>
    <t xml:space="preserve">    其中：代缴费人数</t>
  </si>
  <si>
    <t xml:space="preserve">    (一)资金情况</t>
  </si>
  <si>
    <t>二、享受待遇人数</t>
  </si>
  <si>
    <t xml:space="preserve">        1.上年结余</t>
  </si>
  <si>
    <t>三、保险费缴纳情况</t>
  </si>
  <si>
    <t xml:space="preserve">        2.本年筹集</t>
  </si>
  <si>
    <t xml:space="preserve">    (一)缴纳当年医疗保险费</t>
  </si>
  <si>
    <t xml:space="preserve">        3.本年支出</t>
  </si>
  <si>
    <t xml:space="preserve">    (二)预收下年度医疗保险费</t>
  </si>
  <si>
    <t xml:space="preserve">          其中：大病保险待遇支出</t>
  </si>
  <si>
    <t>四、医疗费用支付情况</t>
  </si>
  <si>
    <t xml:space="preserve">                大病保险承办/经办管理费用支出</t>
  </si>
  <si>
    <t xml:space="preserve">        4.当年收支结余</t>
  </si>
  <si>
    <t xml:space="preserve">        5.年末滚存结余</t>
  </si>
  <si>
    <t xml:space="preserve">    (二)人数情况</t>
  </si>
  <si>
    <t>五、基金暂存其他账户存款年末数</t>
  </si>
  <si>
    <t xml:space="preserve">        1.大病保险覆盖人数</t>
  </si>
  <si>
    <t xml:space="preserve">        2.享受大病保险待遇人数</t>
  </si>
  <si>
    <t>第 15 页</t>
  </si>
  <si>
    <t>2020年工伤保险补充资料表</t>
  </si>
  <si>
    <t>社决附05表</t>
  </si>
  <si>
    <t xml:space="preserve">      3.本年新增欠费</t>
  </si>
  <si>
    <t>二、缴费人员年末数</t>
  </si>
  <si>
    <t xml:space="preserve">      4.年末累计欠费</t>
  </si>
  <si>
    <t>　（三）本年预缴以后年度工伤保险费</t>
  </si>
  <si>
    <t xml:space="preserve">  （四）一次性补缴以前年度工伤保险费</t>
  </si>
  <si>
    <t xml:space="preserve">    (一)缴纳当年工伤保险费</t>
  </si>
  <si>
    <t>五、享受工伤保险待遇全年人数</t>
  </si>
  <si>
    <t xml:space="preserve">       其中：按缴费基数缴纳的工伤保险费</t>
  </si>
  <si>
    <t>六、基金暂存其他账户存款年末数</t>
  </si>
  <si>
    <t xml:space="preserve">    （二）欠费情况</t>
  </si>
  <si>
    <t xml:space="preserve">   （一）经办机构收入户</t>
  </si>
  <si>
    <t xml:space="preserve">       1.上年末累计欠费</t>
  </si>
  <si>
    <t xml:space="preserve">   （二）国库户</t>
  </si>
  <si>
    <t xml:space="preserve">       2.本年补缴以前年度欠费</t>
  </si>
  <si>
    <t>第 16 页</t>
  </si>
  <si>
    <t>2020年失业保险补充资料表</t>
  </si>
  <si>
    <t>社决附06表</t>
  </si>
  <si>
    <t xml:space="preserve">    (三)全年领取失业保险金人月数</t>
  </si>
  <si>
    <t>人月</t>
  </si>
  <si>
    <t xml:space="preserve">    其中：实际缴费人员年末数</t>
  </si>
  <si>
    <t xml:space="preserve">    (四)月人均领取失业保险金</t>
  </si>
  <si>
    <t>元/人月</t>
  </si>
  <si>
    <t xml:space="preserve">          农民合同制工人参保人数</t>
  </si>
  <si>
    <t>五、享受其他待遇情况</t>
  </si>
  <si>
    <t>二、缴费基数总额</t>
  </si>
  <si>
    <t xml:space="preserve">    (一)代缴医疗保险费人月数</t>
  </si>
  <si>
    <t xml:space="preserve">    (二)享受职业培训和职业介绍补贴人数</t>
  </si>
  <si>
    <t xml:space="preserve">    (三)享受稳定岗位补贴企业参加失业保险人数</t>
  </si>
  <si>
    <t xml:space="preserve">    (四)享受技能提升补贴人数</t>
  </si>
  <si>
    <t xml:space="preserve">    (一)上年末累计欠费</t>
  </si>
  <si>
    <t xml:space="preserve">    (五)享受农民合同制工人一次性生活补助人数</t>
  </si>
  <si>
    <t xml:space="preserve">    (二)本年补缴以前年度欠费</t>
  </si>
  <si>
    <t xml:space="preserve">    (六)全年享受失业补助金人数</t>
  </si>
  <si>
    <t xml:space="preserve">    (三)本年新增欠费</t>
  </si>
  <si>
    <t xml:space="preserve">    (七)全年享受临时生活补助人数</t>
  </si>
  <si>
    <t xml:space="preserve">    (四)年末累计欠费</t>
  </si>
  <si>
    <t xml:space="preserve">    (八)享受其他促进就业支出人数</t>
  </si>
  <si>
    <t>四、领取失业保险金情况</t>
  </si>
  <si>
    <t>六、基金暂存其他账户款年末数</t>
  </si>
  <si>
    <t xml:space="preserve">    (一)领取失业保险金年末人数</t>
  </si>
  <si>
    <t xml:space="preserve">    (二)全年领取失业保险金人数</t>
  </si>
  <si>
    <t>第 17 页</t>
  </si>
  <si>
    <t>2020年机关事业单位职业年金情况表</t>
  </si>
  <si>
    <t xml:space="preserve"> 社决附07表</t>
  </si>
  <si>
    <t>数    量</t>
  </si>
  <si>
    <t>一、机关事业单位职业年金收支情况</t>
  </si>
  <si>
    <t xml:space="preserve">   （四）本年收支结余</t>
  </si>
  <si>
    <t xml:space="preserve">   （一）上年结余</t>
  </si>
  <si>
    <t xml:space="preserve">   （五）年末滚存结余</t>
  </si>
  <si>
    <t xml:space="preserve">   （二）本年收入</t>
  </si>
  <si>
    <t>二、机关事业单位职业年金参保人员年末数</t>
  </si>
  <si>
    <t xml:space="preserve">         1.缴费收入</t>
  </si>
  <si>
    <t xml:space="preserve">   （一）在职职工</t>
  </si>
  <si>
    <t xml:space="preserve">         2.实际投资收益</t>
  </si>
  <si>
    <t xml:space="preserve">   （二）退休人员</t>
  </si>
  <si>
    <t xml:space="preserve">         3.记实记账利息收入</t>
  </si>
  <si>
    <t>三、机关事业单位职业年金年金记账金额</t>
  </si>
  <si>
    <t xml:space="preserve">  （三）本年支出</t>
  </si>
  <si>
    <t xml:space="preserve">   （一）记账本金年末余额</t>
  </si>
  <si>
    <t xml:space="preserve">        其中：养老金支出</t>
  </si>
  <si>
    <t xml:space="preserve">   （二）记账利息年末余额</t>
  </si>
  <si>
    <t>第 18 页</t>
  </si>
  <si>
    <t>2020年公务员医疗补助情况表</t>
  </si>
  <si>
    <t>社决附08表</t>
  </si>
  <si>
    <t>一、公务员医疗补助收支情况</t>
  </si>
  <si>
    <t xml:space="preserve">    （一）上年结余</t>
  </si>
  <si>
    <t xml:space="preserve">    （二）本年收入</t>
  </si>
  <si>
    <t xml:space="preserve">    （三）本年支出</t>
  </si>
  <si>
    <t xml:space="preserve">    （四）本年收支结余</t>
  </si>
  <si>
    <t xml:space="preserve">    （五）年末滚存结余</t>
  </si>
  <si>
    <t>二、公务员医疗补助参保人员年末数</t>
  </si>
  <si>
    <t>第 19 页</t>
  </si>
  <si>
    <t>2020年社会保险补充资料表</t>
  </si>
  <si>
    <t xml:space="preserve">    社决附09表</t>
  </si>
  <si>
    <t>单位:人、元、元/年</t>
  </si>
  <si>
    <t>全年平均数</t>
  </si>
  <si>
    <t xml:space="preserve">  （二）缴费人数</t>
  </si>
  <si>
    <t xml:space="preserve">  （一）参保人数</t>
  </si>
  <si>
    <t xml:space="preserve">  （三）缴费费率(%)</t>
  </si>
  <si>
    <t xml:space="preserve">        1.在职职工</t>
  </si>
  <si>
    <t xml:space="preserve">  （四）人均缴费工资基数</t>
  </si>
  <si>
    <t xml:space="preserve">          其中：以个人身份参保</t>
  </si>
  <si>
    <t>四、职工基本医疗保险</t>
  </si>
  <si>
    <t xml:space="preserve">        2.离退休人员</t>
  </si>
  <si>
    <t xml:space="preserve">         （1）离休人员</t>
  </si>
  <si>
    <t>　　     （2）退休、退职人员</t>
  </si>
  <si>
    <t xml:space="preserve">        2.退休人员</t>
  </si>
  <si>
    <t xml:space="preserve">        其中：以个人身份参保</t>
  </si>
  <si>
    <t xml:space="preserve">  （三）缴费费率（%）</t>
  </si>
  <si>
    <t xml:space="preserve">        1.单位缴费费率(%)</t>
  </si>
  <si>
    <t xml:space="preserve">        1.单位缴费费率</t>
  </si>
  <si>
    <t xml:space="preserve">        2.个人缴费费率(%)</t>
  </si>
  <si>
    <t xml:space="preserve">        2.职工个人缴费费率</t>
  </si>
  <si>
    <t xml:space="preserve">   （四）人均缴费工资基数</t>
  </si>
  <si>
    <t xml:space="preserve">        3.以个人身份参保缴费费率</t>
  </si>
  <si>
    <t>五、城乡居民基本医疗保险</t>
  </si>
  <si>
    <t xml:space="preserve">  （四）征缴率(%)</t>
  </si>
  <si>
    <t xml:space="preserve">   （一）个人缴费标准</t>
  </si>
  <si>
    <t xml:space="preserve">  （五）人均缴费工资基数</t>
  </si>
  <si>
    <t xml:space="preserve">   （二）财政补贴标准</t>
  </si>
  <si>
    <t xml:space="preserve">  （六）人均养老金水平</t>
  </si>
  <si>
    <t>六、工伤保险</t>
  </si>
  <si>
    <t xml:space="preserve">   （一）参保人数</t>
  </si>
  <si>
    <t xml:space="preserve">   (一）个人缴费标准</t>
  </si>
  <si>
    <t xml:space="preserve">   （二）缴费人数</t>
  </si>
  <si>
    <t xml:space="preserve">  （二）对基础养老金补贴标准</t>
  </si>
  <si>
    <t xml:space="preserve">   （三）缴费费率(%)</t>
  </si>
  <si>
    <t xml:space="preserve">  （三）对个人缴费补贴标准</t>
  </si>
  <si>
    <t xml:space="preserve">  （四）养老金领取人数</t>
  </si>
  <si>
    <t>七、失业保险</t>
  </si>
  <si>
    <t xml:space="preserve">  （五）人均养老保险待遇</t>
  </si>
  <si>
    <t xml:space="preserve">   （二）实际缴费人数</t>
  </si>
  <si>
    <t xml:space="preserve">         1.在职职工</t>
  </si>
  <si>
    <t xml:space="preserve">         2.退休、退职人员</t>
  </si>
  <si>
    <t>八、统筹地区上年度职工平均工资</t>
  </si>
  <si>
    <t>第 20 页</t>
  </si>
  <si>
    <t>2020年社会保险补充资料表续</t>
  </si>
  <si>
    <t>一、其他收入</t>
  </si>
  <si>
    <t xml:space="preserve">    其中：1.滞纳金和违约金</t>
  </si>
  <si>
    <t xml:space="preserve">          2.追回待遇</t>
  </si>
  <si>
    <t xml:space="preserve">          3.捐赠收入</t>
  </si>
  <si>
    <t xml:space="preserve">          4.其他</t>
  </si>
  <si>
    <t>二、其他支出</t>
  </si>
  <si>
    <t xml:space="preserve">    其中：1.退以前年度保险费</t>
  </si>
  <si>
    <t xml:space="preserve">          2.抵扣重复领取待遇支出</t>
  </si>
  <si>
    <t xml:space="preserve">          3.大病保险支出</t>
  </si>
  <si>
    <t xml:space="preserve">          4.经营困难且恢复有望
            企业稳岗返还支出</t>
  </si>
  <si>
    <t xml:space="preserve">          5.失业补助金支出</t>
  </si>
  <si>
    <t xml:space="preserve">          6.临时生活补助支出</t>
  </si>
  <si>
    <t xml:space="preserve">          7.其他</t>
  </si>
  <si>
    <t>三、暂付款</t>
  </si>
  <si>
    <t xml:space="preserve">    其中：1.委托上级投资</t>
  </si>
  <si>
    <t xml:space="preserve">          2.异地就医预付金</t>
  </si>
  <si>
    <t xml:space="preserve">          3.国家组织药品集中采购资金</t>
  </si>
  <si>
    <t xml:space="preserve">          4.先行支付待遇</t>
  </si>
  <si>
    <t xml:space="preserve">          5.其他</t>
  </si>
  <si>
    <t>四、暂收款</t>
  </si>
  <si>
    <t xml:space="preserve">    其中：1.下级归集委托投资</t>
  </si>
  <si>
    <t xml:space="preserve">          2.异地就医资金</t>
  </si>
  <si>
    <t xml:space="preserve">          3.预收保险费</t>
  </si>
  <si>
    <t xml:space="preserve">          4.医疗保证金</t>
  </si>
  <si>
    <t>第 21 页</t>
  </si>
</sst>
</file>

<file path=xl/styles.xml><?xml version="1.0" encoding="utf-8"?>
<styleSheet xmlns="http://schemas.openxmlformats.org/spreadsheetml/2006/main">
  <numFmts count="8">
    <numFmt numFmtId="176" formatCode="#,##0.00_ ;\-#,##0.00;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;\-#,##0;;"/>
    <numFmt numFmtId="178" formatCode="#,##0.00_ ;\-#,##0.00"/>
    <numFmt numFmtId="179" formatCode="0_ ;\-0;;"/>
  </numFmts>
  <fonts count="33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b/>
      <sz val="29"/>
      <name val="宋体"/>
      <charset val="1"/>
    </font>
    <font>
      <sz val="12"/>
      <color indexed="8"/>
      <name val="宋体"/>
      <charset val="1"/>
    </font>
    <font>
      <sz val="12"/>
      <name val="宋体"/>
      <charset val="1"/>
    </font>
    <font>
      <b/>
      <sz val="12"/>
      <color indexed="8"/>
      <name val="宋体"/>
      <charset val="1"/>
    </font>
    <font>
      <sz val="11"/>
      <color indexed="8"/>
      <name val="宋体"/>
      <charset val="1"/>
    </font>
    <font>
      <sz val="10"/>
      <name val="宋体"/>
      <charset val="1"/>
    </font>
    <font>
      <b/>
      <sz val="27"/>
      <color indexed="8"/>
      <name val="宋体"/>
      <charset val="1"/>
    </font>
    <font>
      <sz val="10"/>
      <color indexed="8"/>
      <name val="宋体"/>
      <charset val="1"/>
    </font>
    <font>
      <sz val="9"/>
      <color indexed="8"/>
      <name val="宋体"/>
      <charset val="1"/>
    </font>
    <font>
      <b/>
      <sz val="10"/>
      <name val="宋体"/>
      <charset val="1"/>
    </font>
    <font>
      <sz val="27"/>
      <color indexed="8"/>
      <name val="宋体"/>
      <charset val="1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3F3F76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4" borderId="33" applyNumberFormat="0" applyAlignment="0" applyProtection="0">
      <alignment vertical="center"/>
    </xf>
    <xf numFmtId="0" fontId="31" fillId="24" borderId="27" applyNumberFormat="0" applyAlignment="0" applyProtection="0">
      <alignment vertical="center"/>
    </xf>
    <xf numFmtId="0" fontId="32" fillId="26" borderId="34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</cellStyleXfs>
  <cellXfs count="193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vertical="center"/>
    </xf>
    <xf numFmtId="0" fontId="5" fillId="2" borderId="1" xfId="49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/>
    </xf>
    <xf numFmtId="49" fontId="6" fillId="2" borderId="2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vertical="center"/>
    </xf>
    <xf numFmtId="176" fontId="4" fillId="3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49" fontId="5" fillId="2" borderId="3" xfId="49" applyNumberFormat="1" applyFont="1" applyFill="1" applyBorder="1" applyAlignment="1">
      <alignment vertical="center"/>
    </xf>
    <xf numFmtId="0" fontId="5" fillId="2" borderId="3" xfId="49" applyFont="1" applyFill="1" applyBorder="1" applyAlignment="1">
      <alignment vertical="center"/>
    </xf>
    <xf numFmtId="0" fontId="5" fillId="2" borderId="3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vertical="center"/>
    </xf>
    <xf numFmtId="49" fontId="4" fillId="2" borderId="4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/>
    <xf numFmtId="49" fontId="4" fillId="2" borderId="1" xfId="49" applyNumberFormat="1" applyFont="1" applyFill="1" applyBorder="1" applyAlignment="1">
      <alignment vertical="center"/>
    </xf>
    <xf numFmtId="49" fontId="4" fillId="2" borderId="6" xfId="49" applyNumberFormat="1" applyFont="1" applyFill="1" applyBorder="1" applyAlignment="1">
      <alignment horizontal="right" vertical="center"/>
    </xf>
    <xf numFmtId="49" fontId="6" fillId="2" borderId="7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vertical="center"/>
    </xf>
    <xf numFmtId="177" fontId="4" fillId="3" borderId="2" xfId="49" applyNumberFormat="1" applyFont="1" applyFill="1" applyBorder="1" applyAlignment="1">
      <alignment horizontal="right" vertical="center"/>
    </xf>
    <xf numFmtId="177" fontId="7" fillId="2" borderId="6" xfId="49" applyNumberFormat="1" applyFont="1" applyFill="1" applyBorder="1" applyAlignment="1">
      <alignment horizontal="right" vertical="center"/>
    </xf>
    <xf numFmtId="178" fontId="7" fillId="3" borderId="2" xfId="49" applyNumberFormat="1" applyFont="1" applyFill="1" applyBorder="1" applyAlignment="1">
      <alignment horizontal="right" vertical="center"/>
    </xf>
    <xf numFmtId="177" fontId="4" fillId="2" borderId="2" xfId="49" applyNumberFormat="1" applyFont="1" applyFill="1" applyBorder="1" applyAlignment="1">
      <alignment horizontal="right" vertical="center"/>
    </xf>
    <xf numFmtId="49" fontId="7" fillId="2" borderId="2" xfId="49" applyNumberFormat="1" applyFont="1" applyFill="1" applyBorder="1" applyAlignment="1">
      <alignment horizontal="center" vertical="center"/>
    </xf>
    <xf numFmtId="177" fontId="7" fillId="3" borderId="2" xfId="49" applyNumberFormat="1" applyFont="1" applyFill="1" applyBorder="1" applyAlignment="1">
      <alignment horizontal="right" vertical="center"/>
    </xf>
    <xf numFmtId="177" fontId="7" fillId="2" borderId="2" xfId="49" applyNumberFormat="1" applyFont="1" applyFill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176" fontId="7" fillId="3" borderId="2" xfId="49" applyNumberFormat="1" applyFont="1" applyFill="1" applyBorder="1" applyAlignment="1">
      <alignment horizontal="right" vertical="center"/>
    </xf>
    <xf numFmtId="176" fontId="7" fillId="2" borderId="2" xfId="49" applyNumberFormat="1" applyFont="1" applyFill="1" applyBorder="1" applyAlignment="1">
      <alignment horizontal="right" vertical="center"/>
    </xf>
    <xf numFmtId="49" fontId="4" fillId="2" borderId="8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left" vertical="center"/>
    </xf>
    <xf numFmtId="49" fontId="4" fillId="2" borderId="9" xfId="49" applyNumberFormat="1" applyFont="1" applyFill="1" applyBorder="1" applyAlignment="1">
      <alignment vertical="center"/>
    </xf>
    <xf numFmtId="176" fontId="4" fillId="2" borderId="6" xfId="49" applyNumberFormat="1" applyFont="1" applyFill="1" applyBorder="1" applyAlignment="1">
      <alignment horizontal="right" vertical="center"/>
    </xf>
    <xf numFmtId="49" fontId="4" fillId="2" borderId="10" xfId="49" applyNumberFormat="1" applyFont="1" applyFill="1" applyBorder="1" applyAlignment="1">
      <alignment vertical="center"/>
    </xf>
    <xf numFmtId="177" fontId="7" fillId="2" borderId="11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vertical="center"/>
    </xf>
    <xf numFmtId="0" fontId="4" fillId="2" borderId="3" xfId="49" applyFont="1" applyFill="1" applyBorder="1" applyAlignment="1">
      <alignment vertical="center"/>
    </xf>
    <xf numFmtId="0" fontId="4" fillId="2" borderId="3" xfId="49" applyFont="1" applyFill="1" applyBorder="1" applyAlignment="1">
      <alignment horizontal="right"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5" xfId="49" applyNumberFormat="1" applyFont="1" applyFill="1" applyBorder="1" applyAlignment="1">
      <alignment horizontal="center" vertical="center"/>
    </xf>
    <xf numFmtId="49" fontId="4" fillId="2" borderId="5" xfId="49" applyNumberFormat="1" applyFont="1" applyFill="1" applyBorder="1" applyAlignment="1">
      <alignment horizontal="right" vertical="center"/>
    </xf>
    <xf numFmtId="49" fontId="6" fillId="2" borderId="12" xfId="49" applyNumberFormat="1" applyFont="1" applyFill="1" applyBorder="1" applyAlignment="1">
      <alignment horizontal="center" vertical="center" wrapText="1"/>
    </xf>
    <xf numFmtId="49" fontId="4" fillId="2" borderId="13" xfId="49" applyNumberFormat="1" applyFont="1" applyFill="1" applyBorder="1" applyAlignment="1">
      <alignment horizontal="left" vertical="center"/>
    </xf>
    <xf numFmtId="49" fontId="4" fillId="2" borderId="13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0" fontId="8" fillId="2" borderId="0" xfId="49" applyFont="1" applyFill="1"/>
    <xf numFmtId="49" fontId="4" fillId="2" borderId="1" xfId="49" applyNumberFormat="1" applyFont="1" applyFill="1" applyBorder="1" applyAlignment="1">
      <alignment horizontal="center" vertical="center"/>
    </xf>
    <xf numFmtId="49" fontId="8" fillId="2" borderId="1" xfId="49" applyNumberFormat="1" applyFont="1" applyFill="1" applyBorder="1"/>
    <xf numFmtId="49" fontId="4" fillId="2" borderId="1" xfId="49" applyNumberFormat="1" applyFont="1" applyFill="1" applyBorder="1" applyAlignment="1">
      <alignment horizontal="right" vertical="center"/>
    </xf>
    <xf numFmtId="0" fontId="5" fillId="2" borderId="3" xfId="49" applyFont="1" applyFill="1" applyBorder="1"/>
    <xf numFmtId="0" fontId="5" fillId="2" borderId="3" xfId="49" applyFont="1" applyFill="1" applyBorder="1" applyAlignment="1">
      <alignment horizontal="center"/>
    </xf>
    <xf numFmtId="49" fontId="9" fillId="2" borderId="0" xfId="49" applyNumberFormat="1" applyFont="1" applyFill="1" applyAlignment="1">
      <alignment horizontal="center" vertical="center"/>
    </xf>
    <xf numFmtId="0" fontId="9" fillId="2" borderId="0" xfId="49" applyFont="1" applyFill="1" applyAlignment="1">
      <alignment horizontal="center" vertical="center"/>
    </xf>
    <xf numFmtId="49" fontId="6" fillId="2" borderId="12" xfId="49" applyNumberFormat="1" applyFont="1" applyFill="1" applyBorder="1" applyAlignment="1">
      <alignment horizontal="center" vertical="center"/>
    </xf>
    <xf numFmtId="49" fontId="6" fillId="2" borderId="13" xfId="49" applyNumberFormat="1" applyFont="1" applyFill="1" applyBorder="1" applyAlignment="1">
      <alignment horizontal="center" vertical="center" wrapText="1"/>
    </xf>
    <xf numFmtId="49" fontId="4" fillId="2" borderId="12" xfId="49" applyNumberFormat="1" applyFont="1" applyFill="1" applyBorder="1" applyAlignment="1">
      <alignment vertical="center"/>
    </xf>
    <xf numFmtId="49" fontId="4" fillId="2" borderId="12" xfId="49" applyNumberFormat="1" applyFont="1" applyFill="1" applyBorder="1" applyAlignment="1">
      <alignment horizontal="center" vertical="center"/>
    </xf>
    <xf numFmtId="177" fontId="4" fillId="2" borderId="7" xfId="49" applyNumberFormat="1" applyFont="1" applyFill="1" applyBorder="1" applyAlignment="1">
      <alignment horizontal="right" vertical="center"/>
    </xf>
    <xf numFmtId="49" fontId="10" fillId="2" borderId="2" xfId="49" applyNumberFormat="1" applyFont="1" applyFill="1" applyBorder="1" applyAlignment="1">
      <alignment horizontal="left" vertical="center"/>
    </xf>
    <xf numFmtId="49" fontId="10" fillId="2" borderId="14" xfId="49" applyNumberFormat="1" applyFont="1" applyFill="1" applyBorder="1" applyAlignment="1">
      <alignment horizontal="center" vertical="center"/>
    </xf>
    <xf numFmtId="177" fontId="4" fillId="2" borderId="15" xfId="49" applyNumberFormat="1" applyFont="1" applyFill="1" applyBorder="1" applyAlignment="1">
      <alignment horizontal="right" vertical="center"/>
    </xf>
    <xf numFmtId="49" fontId="10" fillId="2" borderId="16" xfId="49" applyNumberFormat="1" applyFont="1" applyFill="1" applyBorder="1" applyAlignment="1">
      <alignment horizontal="center" vertical="center"/>
    </xf>
    <xf numFmtId="176" fontId="4" fillId="3" borderId="12" xfId="49" applyNumberFormat="1" applyFont="1" applyFill="1" applyBorder="1" applyAlignment="1">
      <alignment horizontal="right" vertical="center"/>
    </xf>
    <xf numFmtId="49" fontId="4" fillId="2" borderId="13" xfId="49" applyNumberFormat="1" applyFont="1" applyFill="1" applyBorder="1" applyAlignment="1">
      <alignment vertical="center"/>
    </xf>
    <xf numFmtId="177" fontId="4" fillId="2" borderId="12" xfId="49" applyNumberFormat="1" applyFont="1" applyFill="1" applyBorder="1" applyAlignment="1">
      <alignment horizontal="right" vertical="center"/>
    </xf>
    <xf numFmtId="49" fontId="4" fillId="2" borderId="17" xfId="49" applyNumberFormat="1" applyFont="1" applyFill="1" applyBorder="1" applyAlignment="1">
      <alignment vertical="center"/>
    </xf>
    <xf numFmtId="49" fontId="4" fillId="2" borderId="13" xfId="49" applyNumberFormat="1" applyFont="1" applyFill="1" applyBorder="1" applyAlignment="1">
      <alignment horizontal="center" vertical="center" wrapText="1"/>
    </xf>
    <xf numFmtId="49" fontId="4" fillId="2" borderId="15" xfId="49" applyNumberFormat="1" applyFont="1" applyFill="1" applyBorder="1" applyAlignment="1">
      <alignment vertical="center"/>
    </xf>
    <xf numFmtId="49" fontId="4" fillId="2" borderId="15" xfId="49" applyNumberFormat="1" applyFont="1" applyFill="1" applyBorder="1" applyAlignment="1">
      <alignment horizontal="center" vertical="center"/>
    </xf>
    <xf numFmtId="49" fontId="4" fillId="2" borderId="17" xfId="49" applyNumberFormat="1" applyFont="1" applyFill="1" applyBorder="1" applyAlignment="1">
      <alignment horizontal="center" vertical="center"/>
    </xf>
    <xf numFmtId="176" fontId="4" fillId="2" borderId="17" xfId="49" applyNumberFormat="1" applyFont="1" applyFill="1" applyBorder="1" applyAlignment="1">
      <alignment horizontal="right" vertical="center"/>
    </xf>
    <xf numFmtId="176" fontId="4" fillId="2" borderId="15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 wrapText="1"/>
    </xf>
    <xf numFmtId="176" fontId="4" fillId="3" borderId="13" xfId="49" applyNumberFormat="1" applyFont="1" applyFill="1" applyBorder="1" applyAlignment="1">
      <alignment horizontal="right" vertical="center"/>
    </xf>
    <xf numFmtId="177" fontId="4" fillId="2" borderId="13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12" xfId="49" applyNumberFormat="1" applyFont="1" applyFill="1" applyBorder="1" applyAlignment="1">
      <alignment horizontal="left" vertical="center" wrapText="1"/>
    </xf>
    <xf numFmtId="49" fontId="4" fillId="2" borderId="18" xfId="49" applyNumberFormat="1" applyFont="1" applyFill="1" applyBorder="1" applyAlignment="1">
      <alignment vertical="center"/>
    </xf>
    <xf numFmtId="176" fontId="4" fillId="2" borderId="12" xfId="49" applyNumberFormat="1" applyFont="1" applyFill="1" applyBorder="1" applyAlignment="1">
      <alignment horizontal="right" vertical="center"/>
    </xf>
    <xf numFmtId="176" fontId="4" fillId="2" borderId="13" xfId="49" applyNumberFormat="1" applyFont="1" applyFill="1" applyBorder="1" applyAlignment="1">
      <alignment horizontal="right" vertical="center"/>
    </xf>
    <xf numFmtId="49" fontId="6" fillId="2" borderId="13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horizontal="center" vertical="center"/>
    </xf>
    <xf numFmtId="49" fontId="10" fillId="2" borderId="19" xfId="49" applyNumberFormat="1" applyFont="1" applyFill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176" fontId="4" fillId="2" borderId="7" xfId="49" applyNumberFormat="1" applyFont="1" applyFill="1" applyBorder="1" applyAlignment="1">
      <alignment horizontal="center" vertical="center"/>
    </xf>
    <xf numFmtId="176" fontId="4" fillId="2" borderId="19" xfId="49" applyNumberFormat="1" applyFont="1" applyFill="1" applyBorder="1" applyAlignment="1">
      <alignment horizontal="right" vertical="center"/>
    </xf>
    <xf numFmtId="176" fontId="4" fillId="2" borderId="7" xfId="49" applyNumberFormat="1" applyFont="1" applyFill="1" applyBorder="1" applyAlignment="1">
      <alignment horizontal="right" vertical="center"/>
    </xf>
    <xf numFmtId="176" fontId="4" fillId="2" borderId="13" xfId="49" applyNumberFormat="1" applyFont="1" applyFill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right" vertical="center"/>
    </xf>
    <xf numFmtId="176" fontId="4" fillId="2" borderId="19" xfId="49" applyNumberFormat="1" applyFont="1" applyFill="1" applyBorder="1" applyAlignment="1">
      <alignment horizontal="center" vertical="center"/>
    </xf>
    <xf numFmtId="49" fontId="10" fillId="2" borderId="2" xfId="49" applyNumberFormat="1" applyFont="1" applyFill="1" applyBorder="1" applyAlignment="1">
      <alignment horizontal="center" vertical="center"/>
    </xf>
    <xf numFmtId="176" fontId="10" fillId="2" borderId="16" xfId="49" applyNumberFormat="1" applyFont="1" applyFill="1" applyBorder="1" applyAlignment="1">
      <alignment horizontal="right" vertical="center"/>
    </xf>
    <xf numFmtId="176" fontId="4" fillId="3" borderId="7" xfId="49" applyNumberFormat="1" applyFont="1" applyFill="1" applyBorder="1" applyAlignment="1">
      <alignment horizontal="right" vertical="center"/>
    </xf>
    <xf numFmtId="176" fontId="4" fillId="3" borderId="8" xfId="49" applyNumberFormat="1" applyFont="1" applyFill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176" fontId="10" fillId="2" borderId="14" xfId="49" applyNumberFormat="1" applyFont="1" applyFill="1" applyBorder="1" applyAlignment="1">
      <alignment horizontal="right" vertical="center"/>
    </xf>
    <xf numFmtId="177" fontId="4" fillId="2" borderId="19" xfId="49" applyNumberFormat="1" applyFont="1" applyFill="1" applyBorder="1" applyAlignment="1">
      <alignment horizontal="right" vertical="center"/>
    </xf>
    <xf numFmtId="176" fontId="4" fillId="2" borderId="14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left" vertical="center"/>
    </xf>
    <xf numFmtId="178" fontId="4" fillId="2" borderId="3" xfId="49" applyNumberFormat="1" applyFont="1" applyFill="1" applyBorder="1" applyAlignment="1">
      <alignment horizontal="right" vertical="center"/>
    </xf>
    <xf numFmtId="177" fontId="4" fillId="3" borderId="12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left" vertical="center"/>
    </xf>
    <xf numFmtId="49" fontId="4" fillId="2" borderId="15" xfId="49" applyNumberFormat="1" applyFont="1" applyFill="1" applyBorder="1" applyAlignment="1">
      <alignment horizontal="left" vertical="center"/>
    </xf>
    <xf numFmtId="49" fontId="4" fillId="2" borderId="15" xfId="49" applyNumberFormat="1" applyFont="1" applyFill="1" applyBorder="1" applyAlignment="1">
      <alignment horizontal="center" vertical="center" wrapText="1"/>
    </xf>
    <xf numFmtId="49" fontId="2" fillId="2" borderId="0" xfId="49" applyNumberFormat="1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4" fillId="2" borderId="5" xfId="49" applyFont="1" applyFill="1" applyBorder="1" applyAlignment="1">
      <alignment vertical="center" wrapText="1"/>
    </xf>
    <xf numFmtId="49" fontId="8" fillId="2" borderId="5" xfId="49" applyNumberFormat="1" applyFont="1" applyFill="1" applyBorder="1"/>
    <xf numFmtId="0" fontId="8" fillId="2" borderId="5" xfId="49" applyFont="1" applyFill="1" applyBorder="1"/>
    <xf numFmtId="49" fontId="4" fillId="2" borderId="5" xfId="49" applyNumberFormat="1" applyFont="1" applyFill="1" applyBorder="1" applyAlignment="1">
      <alignment vertical="center" wrapText="1"/>
    </xf>
    <xf numFmtId="0" fontId="4" fillId="2" borderId="5" xfId="49" applyFont="1" applyFill="1" applyBorder="1" applyAlignment="1">
      <alignment vertical="center"/>
    </xf>
    <xf numFmtId="0" fontId="6" fillId="2" borderId="12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49" fontId="6" fillId="2" borderId="20" xfId="49" applyNumberFormat="1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49" fontId="5" fillId="2" borderId="3" xfId="49" applyNumberFormat="1" applyFont="1" applyFill="1" applyBorder="1"/>
    <xf numFmtId="49" fontId="4" fillId="2" borderId="3" xfId="49" applyNumberFormat="1" applyFont="1" applyFill="1" applyBorder="1"/>
    <xf numFmtId="0" fontId="4" fillId="2" borderId="5" xfId="49" applyFont="1" applyFill="1" applyBorder="1" applyAlignment="1">
      <alignment horizontal="right" vertical="center" wrapText="1"/>
    </xf>
    <xf numFmtId="177" fontId="4" fillId="3" borderId="7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right" vertical="center" wrapText="1"/>
    </xf>
    <xf numFmtId="49" fontId="4" fillId="2" borderId="0" xfId="49" applyNumberFormat="1" applyFont="1" applyFill="1" applyAlignment="1">
      <alignment horizontal="right" vertical="center"/>
    </xf>
    <xf numFmtId="49" fontId="6" fillId="2" borderId="20" xfId="49" applyNumberFormat="1" applyFont="1" applyFill="1" applyBorder="1" applyAlignment="1">
      <alignment horizontal="center" vertical="center"/>
    </xf>
    <xf numFmtId="176" fontId="4" fillId="3" borderId="20" xfId="49" applyNumberFormat="1" applyFont="1" applyFill="1" applyBorder="1" applyAlignment="1">
      <alignment horizontal="right" vertical="center"/>
    </xf>
    <xf numFmtId="176" fontId="4" fillId="3" borderId="21" xfId="49" applyNumberFormat="1" applyFont="1" applyFill="1" applyBorder="1" applyAlignment="1">
      <alignment horizontal="right" vertical="center"/>
    </xf>
    <xf numFmtId="176" fontId="4" fillId="3" borderId="14" xfId="49" applyNumberFormat="1" applyFont="1" applyFill="1" applyBorder="1" applyAlignment="1">
      <alignment horizontal="right" vertical="center"/>
    </xf>
    <xf numFmtId="176" fontId="4" fillId="3" borderId="16" xfId="49" applyNumberFormat="1" applyFont="1" applyFill="1" applyBorder="1" applyAlignment="1">
      <alignment horizontal="right" vertical="center"/>
    </xf>
    <xf numFmtId="176" fontId="4" fillId="3" borderId="15" xfId="49" applyNumberFormat="1" applyFont="1" applyFill="1" applyBorder="1" applyAlignment="1">
      <alignment horizontal="right" vertical="center"/>
    </xf>
    <xf numFmtId="49" fontId="5" fillId="2" borderId="0" xfId="49" applyNumberFormat="1" applyFont="1" applyFill="1"/>
    <xf numFmtId="0" fontId="4" fillId="2" borderId="0" xfId="49" applyFont="1" applyFill="1" applyAlignment="1">
      <alignment vertical="center"/>
    </xf>
    <xf numFmtId="0" fontId="4" fillId="2" borderId="0" xfId="49" applyFont="1" applyFill="1" applyAlignment="1">
      <alignment horizontal="right" vertical="center"/>
    </xf>
    <xf numFmtId="0" fontId="4" fillId="2" borderId="5" xfId="49" applyFont="1" applyFill="1" applyBorder="1" applyAlignment="1">
      <alignment horizontal="right" vertical="center"/>
    </xf>
    <xf numFmtId="49" fontId="11" fillId="2" borderId="0" xfId="49" applyNumberFormat="1" applyFont="1" applyFill="1" applyAlignment="1">
      <alignment vertical="center"/>
    </xf>
    <xf numFmtId="49" fontId="4" fillId="2" borderId="5" xfId="49" applyNumberFormat="1" applyFont="1" applyFill="1" applyBorder="1" applyAlignment="1">
      <alignment horizontal="left" vertical="center"/>
    </xf>
    <xf numFmtId="0" fontId="4" fillId="2" borderId="12" xfId="49" applyFont="1" applyFill="1" applyBorder="1" applyAlignment="1">
      <alignment vertical="center"/>
    </xf>
    <xf numFmtId="49" fontId="6" fillId="2" borderId="0" xfId="49" applyNumberFormat="1" applyFont="1" applyFill="1" applyAlignment="1">
      <alignment horizontal="center" vertical="center"/>
    </xf>
    <xf numFmtId="49" fontId="8" fillId="2" borderId="0" xfId="49" applyNumberFormat="1" applyFont="1" applyFill="1"/>
    <xf numFmtId="49" fontId="4" fillId="2" borderId="0" xfId="49" applyNumberFormat="1" applyFont="1" applyFill="1" applyAlignment="1">
      <alignment horizontal="right"/>
    </xf>
    <xf numFmtId="49" fontId="4" fillId="2" borderId="5" xfId="49" applyNumberFormat="1" applyFont="1" applyFill="1" applyBorder="1" applyAlignment="1">
      <alignment horizontal="right"/>
    </xf>
    <xf numFmtId="176" fontId="4" fillId="3" borderId="19" xfId="49" applyNumberFormat="1" applyFont="1" applyFill="1" applyBorder="1" applyAlignment="1">
      <alignment horizontal="right" vertical="center"/>
    </xf>
    <xf numFmtId="0" fontId="4" fillId="2" borderId="13" xfId="49" applyFont="1" applyFill="1" applyBorder="1" applyAlignment="1">
      <alignment vertical="center"/>
    </xf>
    <xf numFmtId="0" fontId="4" fillId="2" borderId="15" xfId="49" applyFont="1" applyFill="1" applyBorder="1" applyAlignment="1">
      <alignment vertical="center"/>
    </xf>
    <xf numFmtId="0" fontId="4" fillId="2" borderId="13" xfId="49" applyFont="1" applyFill="1" applyBorder="1" applyAlignment="1">
      <alignment vertical="center" wrapText="1"/>
    </xf>
    <xf numFmtId="0" fontId="4" fillId="2" borderId="7" xfId="49" applyFont="1" applyFill="1" applyBorder="1" applyAlignment="1">
      <alignment vertical="center"/>
    </xf>
    <xf numFmtId="49" fontId="4" fillId="2" borderId="22" xfId="49" applyNumberFormat="1" applyFont="1" applyFill="1" applyBorder="1" applyAlignment="1">
      <alignment vertical="center"/>
    </xf>
    <xf numFmtId="49" fontId="4" fillId="2" borderId="20" xfId="49" applyNumberFormat="1" applyFont="1" applyFill="1" applyBorder="1" applyAlignment="1">
      <alignment vertical="center"/>
    </xf>
    <xf numFmtId="0" fontId="4" fillId="2" borderId="7" xfId="49" applyFont="1" applyFill="1" applyBorder="1" applyAlignment="1">
      <alignment horizontal="center" vertical="center"/>
    </xf>
    <xf numFmtId="0" fontId="5" fillId="2" borderId="0" xfId="49" applyFont="1" applyFill="1"/>
    <xf numFmtId="49" fontId="4" fillId="2" borderId="0" xfId="49" applyNumberFormat="1" applyFont="1" applyFill="1" applyAlignment="1">
      <alignment horizontal="center" vertical="center"/>
    </xf>
    <xf numFmtId="49" fontId="4" fillId="2" borderId="0" xfId="49" applyNumberFormat="1" applyFont="1" applyFill="1" applyAlignment="1">
      <alignment horizontal="left" vertical="center"/>
    </xf>
    <xf numFmtId="49" fontId="4" fillId="2" borderId="0" xfId="49" applyNumberFormat="1" applyFont="1" applyFill="1" applyAlignment="1">
      <alignment horizontal="right" vertical="center" wrapText="1"/>
    </xf>
    <xf numFmtId="49" fontId="6" fillId="2" borderId="18" xfId="49" applyNumberFormat="1" applyFont="1" applyFill="1" applyBorder="1" applyAlignment="1">
      <alignment horizontal="center" vertical="center" wrapText="1"/>
    </xf>
    <xf numFmtId="49" fontId="4" fillId="2" borderId="23" xfId="49" applyNumberFormat="1" applyFont="1" applyFill="1" applyBorder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horizontal="center"/>
    </xf>
    <xf numFmtId="0" fontId="6" fillId="2" borderId="7" xfId="49" applyFont="1" applyFill="1" applyBorder="1" applyAlignment="1">
      <alignment horizontal="center" vertical="center"/>
    </xf>
    <xf numFmtId="49" fontId="6" fillId="2" borderId="7" xfId="49" applyNumberFormat="1" applyFont="1" applyFill="1" applyBorder="1" applyAlignment="1">
      <alignment horizontal="center" vertical="center" wrapText="1"/>
    </xf>
    <xf numFmtId="176" fontId="4" fillId="2" borderId="20" xfId="49" applyNumberFormat="1" applyFont="1" applyFill="1" applyBorder="1" applyAlignment="1">
      <alignment horizontal="right" vertical="center"/>
    </xf>
    <xf numFmtId="0" fontId="4" fillId="2" borderId="24" xfId="49" applyFont="1" applyFill="1" applyBorder="1" applyAlignment="1">
      <alignment horizontal="right" vertical="center"/>
    </xf>
    <xf numFmtId="0" fontId="9" fillId="2" borderId="0" xfId="49" applyFont="1" applyFill="1"/>
    <xf numFmtId="0" fontId="11" fillId="2" borderId="0" xfId="49" applyFont="1" applyFill="1"/>
    <xf numFmtId="0" fontId="4" fillId="2" borderId="0" xfId="49" applyFont="1" applyFill="1"/>
    <xf numFmtId="0" fontId="4" fillId="2" borderId="0" xfId="49" applyFont="1" applyFill="1" applyAlignment="1">
      <alignment horizontal="right"/>
    </xf>
    <xf numFmtId="179" fontId="4" fillId="2" borderId="25" xfId="49" applyNumberFormat="1" applyFont="1" applyFill="1" applyBorder="1" applyAlignment="1">
      <alignment horizontal="center"/>
    </xf>
    <xf numFmtId="49" fontId="4" fillId="2" borderId="0" xfId="49" applyNumberFormat="1" applyFont="1" applyFill="1"/>
    <xf numFmtId="14" fontId="4" fillId="2" borderId="26" xfId="49" applyNumberFormat="1" applyFont="1" applyFill="1" applyBorder="1"/>
    <xf numFmtId="0" fontId="4" fillId="2" borderId="0" xfId="49" applyFont="1" applyFill="1" applyAlignment="1">
      <alignment horizontal="left"/>
    </xf>
    <xf numFmtId="49" fontId="4" fillId="2" borderId="25" xfId="49" applyNumberFormat="1" applyFont="1" applyFill="1" applyBorder="1"/>
    <xf numFmtId="0" fontId="4" fillId="2" borderId="25" xfId="49" applyFont="1" applyFill="1" applyBorder="1"/>
    <xf numFmtId="14" fontId="4" fillId="2" borderId="0" xfId="49" applyNumberFormat="1" applyFont="1" applyFill="1"/>
    <xf numFmtId="49" fontId="4" fillId="2" borderId="26" xfId="49" applyNumberFormat="1" applyFont="1" applyFill="1" applyBorder="1"/>
    <xf numFmtId="0" fontId="8" fillId="2" borderId="0" xfId="49" applyFont="1" applyFill="1" applyAlignment="1">
      <alignment horizontal="left"/>
    </xf>
    <xf numFmtId="49" fontId="4" fillId="2" borderId="25" xfId="49" applyNumberFormat="1" applyFont="1" applyFill="1" applyBorder="1" applyAlignment="1">
      <alignment horizontal="center" vertical="center"/>
    </xf>
    <xf numFmtId="0" fontId="4" fillId="2" borderId="26" xfId="49" applyFont="1" applyFill="1" applyBorder="1"/>
    <xf numFmtId="0" fontId="4" fillId="2" borderId="0" xfId="49" applyFont="1" applyFill="1" applyAlignment="1">
      <alignment horizontal="center"/>
    </xf>
    <xf numFmtId="0" fontId="4" fillId="2" borderId="0" xfId="49" applyFont="1" applyFill="1" applyAlignment="1">
      <alignment horizontal="left" wrapText="1"/>
    </xf>
    <xf numFmtId="0" fontId="11" fillId="2" borderId="0" xfId="49" applyFont="1" applyFill="1" applyAlignment="1">
      <alignment horizontal="left"/>
    </xf>
    <xf numFmtId="0" fontId="11" fillId="2" borderId="26" xfId="49" applyFont="1" applyFill="1" applyBorder="1"/>
    <xf numFmtId="0" fontId="11" fillId="2" borderId="0" xfId="49" applyFont="1" applyFill="1" applyAlignment="1">
      <alignment horizontal="center"/>
    </xf>
    <xf numFmtId="0" fontId="8" fillId="2" borderId="0" xfId="49" applyFont="1" applyFill="1" applyAlignment="1">
      <alignment horizontal="center"/>
    </xf>
    <xf numFmtId="0" fontId="13" fillId="2" borderId="0" xfId="49" applyFont="1" applyFill="1" applyAlignment="1">
      <alignment horizontal="center" vertical="center"/>
    </xf>
    <xf numFmtId="0" fontId="7" fillId="2" borderId="0" xfId="49" applyFont="1" applyFill="1"/>
    <xf numFmtId="49" fontId="7" fillId="2" borderId="0" xfId="49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showGridLines="0" zoomScalePageLayoutView="60" workbookViewId="0">
      <pane topLeftCell="A2" activePane="bottomRight" state="frozen"/>
      <selection activeCell="M11" sqref="M11"/>
    </sheetView>
  </sheetViews>
  <sheetFormatPr defaultColWidth="8" defaultRowHeight="14.25"/>
  <cols>
    <col min="1" max="1" width="8.89166666666667" style="1"/>
    <col min="2" max="2" width="9.325" style="1"/>
    <col min="3" max="3" width="11.9" style="1"/>
    <col min="4" max="4" width="8" style="1" hidden="1"/>
    <col min="5" max="5" width="25.6666666666667" style="1"/>
    <col min="6" max="6" width="14.9166666666667" style="1"/>
    <col min="7" max="7" width="13.1916666666667" style="1"/>
    <col min="8" max="8" width="4.59166666666667" style="1"/>
    <col min="9" max="9" width="8.175" style="1"/>
    <col min="10" max="10" width="4.44166666666667" style="1"/>
    <col min="11" max="11" width="8.6" style="1"/>
    <col min="12" max="12" width="7.88333333333333" style="1"/>
    <col min="13" max="13" width="16.775" style="1"/>
    <col min="14" max="14" width="3.00833333333333" style="1"/>
  </cols>
  <sheetData>
    <row r="1" ht="16.5" customHeight="1" spans="1:14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45" customHeight="1" spans="1:14">
      <c r="A2" s="61" t="s">
        <v>0</v>
      </c>
      <c r="B2" s="169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90"/>
    </row>
    <row r="3" ht="18.75" customHeight="1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ht="18.75" customHeight="1" spans="1:14">
      <c r="A4" s="171"/>
      <c r="B4" s="172"/>
      <c r="C4" s="172"/>
      <c r="D4" s="172"/>
      <c r="E4" s="172"/>
      <c r="F4" s="172" t="s">
        <v>1</v>
      </c>
      <c r="G4" s="173">
        <v>0</v>
      </c>
      <c r="H4" s="171" t="s">
        <v>2</v>
      </c>
      <c r="I4" s="173">
        <v>0</v>
      </c>
      <c r="J4" s="171" t="s">
        <v>3</v>
      </c>
      <c r="K4" s="173">
        <v>0</v>
      </c>
      <c r="L4" s="171" t="s">
        <v>4</v>
      </c>
      <c r="M4" s="171"/>
      <c r="N4" s="191"/>
    </row>
    <row r="5" ht="18.75" customHeight="1" spans="1:14">
      <c r="A5" s="171"/>
      <c r="B5" s="171"/>
      <c r="C5" s="171"/>
      <c r="D5" s="174"/>
      <c r="E5" s="174"/>
      <c r="F5" s="171"/>
      <c r="G5" s="175"/>
      <c r="H5" s="171"/>
      <c r="I5" s="175"/>
      <c r="J5" s="171"/>
      <c r="K5" s="175"/>
      <c r="L5" s="171"/>
      <c r="M5" s="171"/>
      <c r="N5" s="191"/>
    </row>
    <row r="6" ht="18.75" customHeight="1" spans="1:14">
      <c r="A6" s="176" t="s">
        <v>5</v>
      </c>
      <c r="B6" s="176"/>
      <c r="C6" s="176"/>
      <c r="D6" s="177"/>
      <c r="E6" s="178"/>
      <c r="F6" s="171"/>
      <c r="G6" s="179"/>
      <c r="H6" s="171"/>
      <c r="I6" s="179"/>
      <c r="J6" s="171"/>
      <c r="K6" s="179"/>
      <c r="L6" s="171"/>
      <c r="M6" s="171"/>
      <c r="N6" s="191"/>
    </row>
    <row r="7" ht="18.75" customHeight="1" spans="1:14">
      <c r="A7" s="176"/>
      <c r="B7" s="176"/>
      <c r="C7" s="176"/>
      <c r="D7" s="180"/>
      <c r="E7" s="180"/>
      <c r="F7" s="171"/>
      <c r="G7" s="179"/>
      <c r="H7" s="171"/>
      <c r="I7" s="179"/>
      <c r="J7" s="171"/>
      <c r="K7" s="179"/>
      <c r="L7" s="171"/>
      <c r="M7" s="171"/>
      <c r="N7" s="191"/>
    </row>
    <row r="8" ht="18.75" customHeight="1" spans="1:14">
      <c r="A8" s="176" t="s">
        <v>6</v>
      </c>
      <c r="B8" s="176"/>
      <c r="C8" s="176"/>
      <c r="D8" s="177"/>
      <c r="E8" s="178"/>
      <c r="F8" s="54"/>
      <c r="G8" s="54"/>
      <c r="H8" s="54"/>
      <c r="I8" s="54"/>
      <c r="J8" s="54"/>
      <c r="K8" s="54"/>
      <c r="L8" s="54"/>
      <c r="M8" s="171"/>
      <c r="N8" s="191"/>
    </row>
    <row r="9" ht="18.75" customHeight="1" spans="1:14">
      <c r="A9" s="181"/>
      <c r="B9" s="181"/>
      <c r="C9" s="181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ht="18.75" customHeight="1" spans="1:14">
      <c r="A10" s="176" t="s">
        <v>7</v>
      </c>
      <c r="B10" s="176"/>
      <c r="C10" s="176"/>
      <c r="D10" s="177"/>
      <c r="E10" s="178"/>
      <c r="F10" s="172" t="s">
        <v>8</v>
      </c>
      <c r="G10" s="182"/>
      <c r="H10" s="171" t="s">
        <v>2</v>
      </c>
      <c r="I10" s="182"/>
      <c r="J10" s="171" t="s">
        <v>3</v>
      </c>
      <c r="K10" s="182"/>
      <c r="L10" s="171" t="s">
        <v>4</v>
      </c>
      <c r="M10" s="54"/>
      <c r="N10" s="54"/>
    </row>
    <row r="11" ht="18.75" customHeight="1" spans="1:14">
      <c r="A11" s="181"/>
      <c r="B11" s="181"/>
      <c r="C11" s="181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ht="18.75" customHeight="1" spans="1:14">
      <c r="A12" s="176" t="s">
        <v>9</v>
      </c>
      <c r="B12" s="176"/>
      <c r="C12" s="176"/>
      <c r="D12" s="177"/>
      <c r="E12" s="178"/>
      <c r="F12" s="54"/>
      <c r="G12" s="54"/>
      <c r="H12" s="54"/>
      <c r="I12" s="54"/>
      <c r="J12" s="54"/>
      <c r="K12" s="54"/>
      <c r="L12" s="54"/>
      <c r="M12" s="54"/>
      <c r="N12" s="54"/>
    </row>
    <row r="13" ht="18.75" customHeight="1" spans="1:14">
      <c r="A13" s="171"/>
      <c r="B13" s="171"/>
      <c r="C13" s="171"/>
      <c r="D13" s="183"/>
      <c r="E13" s="183"/>
      <c r="F13" s="171"/>
      <c r="G13" s="171"/>
      <c r="H13" s="171"/>
      <c r="I13" s="171"/>
      <c r="J13" s="171"/>
      <c r="K13" s="171"/>
      <c r="L13" s="171"/>
      <c r="M13" s="171"/>
      <c r="N13" s="191"/>
    </row>
    <row r="14" ht="18.75" customHeight="1" spans="1:14">
      <c r="A14" s="176" t="s">
        <v>10</v>
      </c>
      <c r="B14" s="176"/>
      <c r="C14" s="176"/>
      <c r="D14" s="176"/>
      <c r="E14" s="177"/>
      <c r="F14" s="184" t="s">
        <v>11</v>
      </c>
      <c r="G14" s="184"/>
      <c r="H14" s="177"/>
      <c r="I14" s="178"/>
      <c r="J14" s="178"/>
      <c r="K14" s="172" t="s">
        <v>12</v>
      </c>
      <c r="L14" s="172"/>
      <c r="M14" s="177"/>
      <c r="N14" s="192"/>
    </row>
    <row r="15" ht="18.75" customHeight="1" spans="1:14">
      <c r="A15" s="171"/>
      <c r="B15" s="171"/>
      <c r="C15" s="171"/>
      <c r="D15" s="171"/>
      <c r="E15" s="180"/>
      <c r="F15" s="184"/>
      <c r="G15" s="184"/>
      <c r="H15" s="180"/>
      <c r="I15" s="180"/>
      <c r="J15" s="180"/>
      <c r="K15" s="171"/>
      <c r="L15" s="171"/>
      <c r="M15" s="180"/>
      <c r="N15" s="192"/>
    </row>
    <row r="16" ht="31.5" customHeight="1" spans="1:14">
      <c r="A16" s="185" t="s">
        <v>13</v>
      </c>
      <c r="B16" s="185"/>
      <c r="C16" s="185"/>
      <c r="D16" s="185"/>
      <c r="E16" s="177"/>
      <c r="F16" s="184" t="s">
        <v>11</v>
      </c>
      <c r="G16" s="184"/>
      <c r="H16" s="177"/>
      <c r="I16" s="178"/>
      <c r="J16" s="178"/>
      <c r="K16" s="172" t="s">
        <v>12</v>
      </c>
      <c r="L16" s="172"/>
      <c r="M16" s="177"/>
      <c r="N16" s="192"/>
    </row>
    <row r="17" ht="18.75" customHeight="1" spans="1:14">
      <c r="A17" s="186"/>
      <c r="B17" s="186"/>
      <c r="C17" s="186"/>
      <c r="D17" s="186"/>
      <c r="E17" s="187"/>
      <c r="F17" s="188"/>
      <c r="G17" s="188"/>
      <c r="H17" s="187"/>
      <c r="I17" s="187"/>
      <c r="J17" s="187"/>
      <c r="K17" s="170"/>
      <c r="L17" s="170"/>
      <c r="M17" s="187"/>
      <c r="N17" s="170"/>
    </row>
    <row r="18" ht="18.75" customHeight="1" spans="1:14">
      <c r="A18" s="176" t="s">
        <v>14</v>
      </c>
      <c r="B18" s="176"/>
      <c r="C18" s="176"/>
      <c r="D18" s="176"/>
      <c r="E18" s="177"/>
      <c r="F18" s="184" t="s">
        <v>11</v>
      </c>
      <c r="G18" s="184"/>
      <c r="H18" s="177"/>
      <c r="I18" s="178"/>
      <c r="J18" s="178"/>
      <c r="K18" s="172" t="s">
        <v>12</v>
      </c>
      <c r="L18" s="172"/>
      <c r="M18" s="177"/>
      <c r="N18" s="54"/>
    </row>
    <row r="19" ht="18.75" customHeight="1" spans="1:14">
      <c r="A19" s="181"/>
      <c r="B19" s="181"/>
      <c r="C19" s="181"/>
      <c r="D19" s="181"/>
      <c r="E19" s="54"/>
      <c r="F19" s="189"/>
      <c r="G19" s="189"/>
      <c r="H19" s="54"/>
      <c r="I19" s="54"/>
      <c r="J19" s="54"/>
      <c r="K19" s="54"/>
      <c r="L19" s="54"/>
      <c r="M19" s="54"/>
      <c r="N19" s="54"/>
    </row>
    <row r="20" ht="18.75" customHeight="1" spans="1:14">
      <c r="A20" s="176" t="s">
        <v>15</v>
      </c>
      <c r="B20" s="176"/>
      <c r="C20" s="176"/>
      <c r="D20" s="176"/>
      <c r="E20" s="177"/>
      <c r="F20" s="184" t="s">
        <v>16</v>
      </c>
      <c r="G20" s="184"/>
      <c r="H20" s="177"/>
      <c r="I20" s="178"/>
      <c r="J20" s="178"/>
      <c r="K20" s="172" t="s">
        <v>12</v>
      </c>
      <c r="L20" s="172"/>
      <c r="M20" s="177"/>
      <c r="N20" s="170"/>
    </row>
    <row r="21" ht="18.75" customHeight="1" spans="1:14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</row>
  </sheetData>
  <mergeCells count="27">
    <mergeCell ref="A2:M2"/>
    <mergeCell ref="B4:C4"/>
    <mergeCell ref="D4:E4"/>
    <mergeCell ref="A6:C6"/>
    <mergeCell ref="D6:E6"/>
    <mergeCell ref="A8:C8"/>
    <mergeCell ref="D8:E8"/>
    <mergeCell ref="A10:C10"/>
    <mergeCell ref="D10:E10"/>
    <mergeCell ref="A12:C12"/>
    <mergeCell ref="D12:E12"/>
    <mergeCell ref="A14:D14"/>
    <mergeCell ref="F14:G14"/>
    <mergeCell ref="H14:J14"/>
    <mergeCell ref="K14:L14"/>
    <mergeCell ref="A16:D16"/>
    <mergeCell ref="F16:G16"/>
    <mergeCell ref="H16:J16"/>
    <mergeCell ref="K16:L16"/>
    <mergeCell ref="A18:D18"/>
    <mergeCell ref="F18:G18"/>
    <mergeCell ref="H18:J18"/>
    <mergeCell ref="K18:L18"/>
    <mergeCell ref="A20:D20"/>
    <mergeCell ref="F20:G20"/>
    <mergeCell ref="H20:J20"/>
    <mergeCell ref="K20:L20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zoomScalePageLayoutView="60" topLeftCell="A7" workbookViewId="0">
      <pane topLeftCell="A6" activePane="bottomRight" state="frozen"/>
      <selection activeCell="D22" sqref="D3 D22"/>
    </sheetView>
  </sheetViews>
  <sheetFormatPr defaultColWidth="8" defaultRowHeight="14.25" outlineLevelCol="3"/>
  <cols>
    <col min="1" max="1" width="37.2833333333333" style="1"/>
    <col min="2" max="2" width="28.6833333333333" style="1"/>
    <col min="3" max="3" width="37.2833333333333" style="1"/>
    <col min="4" max="4" width="32.125" style="1"/>
  </cols>
  <sheetData>
    <row r="1" ht="48" customHeight="1" spans="1:4">
      <c r="A1" s="2" t="s">
        <v>180</v>
      </c>
      <c r="B1" s="19"/>
      <c r="C1" s="19"/>
      <c r="D1" s="19"/>
    </row>
    <row r="2" customHeight="1" spans="1:4">
      <c r="A2" s="142"/>
      <c r="B2" s="142"/>
      <c r="C2" s="142"/>
      <c r="D2" s="142"/>
    </row>
    <row r="3" ht="19.5" customHeight="1" spans="1:4">
      <c r="A3" s="21"/>
      <c r="B3" s="21"/>
      <c r="C3" s="21"/>
      <c r="D3" s="131"/>
    </row>
    <row r="4" ht="19.5" customHeight="1" spans="1:4">
      <c r="A4" s="47" t="s">
        <v>18</v>
      </c>
      <c r="B4" s="47"/>
      <c r="C4" s="143"/>
      <c r="D4" s="49" t="s">
        <v>19</v>
      </c>
    </row>
    <row r="5" ht="28.5" customHeight="1" spans="1:4">
      <c r="A5" s="50" t="s">
        <v>20</v>
      </c>
      <c r="B5" s="50" t="s">
        <v>69</v>
      </c>
      <c r="C5" s="50" t="s">
        <v>20</v>
      </c>
      <c r="D5" s="50" t="s">
        <v>69</v>
      </c>
    </row>
    <row r="6" ht="28.5" customHeight="1" spans="1:4">
      <c r="A6" s="64" t="s">
        <v>181</v>
      </c>
      <c r="B6" s="87">
        <v>23703284.47</v>
      </c>
      <c r="C6" s="64" t="s">
        <v>182</v>
      </c>
      <c r="D6" s="87">
        <v>12426831</v>
      </c>
    </row>
    <row r="7" ht="28.5" customHeight="1" spans="1:4">
      <c r="A7" s="64" t="s">
        <v>72</v>
      </c>
      <c r="B7" s="87">
        <v>0</v>
      </c>
      <c r="C7" s="64" t="s">
        <v>183</v>
      </c>
      <c r="D7" s="87">
        <v>2857924.33</v>
      </c>
    </row>
    <row r="8" ht="28.5" customHeight="1" spans="1:4">
      <c r="A8" s="64" t="s">
        <v>74</v>
      </c>
      <c r="B8" s="87">
        <v>915744.82</v>
      </c>
      <c r="C8" s="64" t="s">
        <v>77</v>
      </c>
      <c r="D8" s="87">
        <v>0</v>
      </c>
    </row>
    <row r="9" ht="28.5" customHeight="1" spans="1:4">
      <c r="A9" s="64" t="s">
        <v>184</v>
      </c>
      <c r="B9" s="87">
        <v>0</v>
      </c>
      <c r="C9" s="64" t="s">
        <v>185</v>
      </c>
      <c r="D9" s="87">
        <v>0</v>
      </c>
    </row>
    <row r="10" ht="28.5" customHeight="1" spans="1:4">
      <c r="A10" s="64" t="s">
        <v>125</v>
      </c>
      <c r="B10" s="87">
        <v>56119.2</v>
      </c>
      <c r="C10" s="64" t="s">
        <v>186</v>
      </c>
      <c r="D10" s="87">
        <v>461939</v>
      </c>
    </row>
    <row r="11" ht="28.5" customHeight="1" spans="1:4">
      <c r="A11" s="65" t="s">
        <v>38</v>
      </c>
      <c r="B11" s="65" t="s">
        <v>38</v>
      </c>
      <c r="C11" s="64" t="s">
        <v>187</v>
      </c>
      <c r="D11" s="87">
        <v>9511096</v>
      </c>
    </row>
    <row r="12" ht="28.5" customHeight="1" spans="1:4">
      <c r="A12" s="65" t="s">
        <v>38</v>
      </c>
      <c r="B12" s="65" t="s">
        <v>38</v>
      </c>
      <c r="C12" s="64" t="s">
        <v>188</v>
      </c>
      <c r="D12" s="87">
        <v>305050</v>
      </c>
    </row>
    <row r="13" ht="28.5" customHeight="1" spans="1:4">
      <c r="A13" s="65" t="s">
        <v>38</v>
      </c>
      <c r="B13" s="65" t="s">
        <v>38</v>
      </c>
      <c r="C13" s="64" t="s">
        <v>189</v>
      </c>
      <c r="D13" s="87">
        <v>0</v>
      </c>
    </row>
    <row r="14" ht="28.5" customHeight="1" spans="1:4">
      <c r="A14" s="65" t="s">
        <v>38</v>
      </c>
      <c r="B14" s="92" t="s">
        <v>38</v>
      </c>
      <c r="C14" s="64" t="s">
        <v>190</v>
      </c>
      <c r="D14" s="87">
        <v>6576947.8</v>
      </c>
    </row>
    <row r="15" ht="28.5" customHeight="1" spans="1:4">
      <c r="A15" s="64" t="s">
        <v>126</v>
      </c>
      <c r="B15" s="71">
        <f>B6+B7+B8+B9+B10</f>
        <v>24675148.49</v>
      </c>
      <c r="C15" s="64" t="s">
        <v>191</v>
      </c>
      <c r="D15" s="71">
        <f>D6+D7+D8+D9+D10+D11+D12+D13+D14</f>
        <v>32139788.13</v>
      </c>
    </row>
    <row r="16" ht="28.5" customHeight="1" spans="1:4">
      <c r="A16" s="64" t="s">
        <v>128</v>
      </c>
      <c r="B16" s="87">
        <v>0</v>
      </c>
      <c r="C16" s="64" t="s">
        <v>192</v>
      </c>
      <c r="D16" s="87">
        <v>0</v>
      </c>
    </row>
    <row r="17" ht="28.5" customHeight="1" spans="1:4">
      <c r="A17" s="64" t="s">
        <v>130</v>
      </c>
      <c r="B17" s="87">
        <v>2790000</v>
      </c>
      <c r="C17" s="64" t="s">
        <v>193</v>
      </c>
      <c r="D17" s="87">
        <v>2460000</v>
      </c>
    </row>
    <row r="18" ht="28.5" customHeight="1" spans="1:4">
      <c r="A18" s="64" t="s">
        <v>132</v>
      </c>
      <c r="B18" s="71">
        <f>B15+B16+B17</f>
        <v>27465148.49</v>
      </c>
      <c r="C18" s="64" t="s">
        <v>194</v>
      </c>
      <c r="D18" s="71">
        <f>D15+D16+D17</f>
        <v>34599788.13</v>
      </c>
    </row>
    <row r="19" ht="28.5" customHeight="1" spans="1:4">
      <c r="A19" s="65" t="s">
        <v>38</v>
      </c>
      <c r="B19" s="65" t="s">
        <v>38</v>
      </c>
      <c r="C19" s="64" t="s">
        <v>195</v>
      </c>
      <c r="D19" s="71">
        <f>B18-D18</f>
        <v>-7134639.64</v>
      </c>
    </row>
    <row r="20" ht="28.5" customHeight="1" spans="1:4">
      <c r="A20" s="64" t="s">
        <v>135</v>
      </c>
      <c r="B20" s="87">
        <v>53625068.83</v>
      </c>
      <c r="C20" s="64" t="s">
        <v>196</v>
      </c>
      <c r="D20" s="71">
        <f>B20+D19</f>
        <v>46490429.19</v>
      </c>
    </row>
    <row r="21" ht="28.5" customHeight="1" spans="1:4">
      <c r="A21" s="65" t="s">
        <v>98</v>
      </c>
      <c r="B21" s="71">
        <f>B18+B20</f>
        <v>81090217.32</v>
      </c>
      <c r="C21" s="65" t="s">
        <v>98</v>
      </c>
      <c r="D21" s="71">
        <f>D18+D20</f>
        <v>81090217.32</v>
      </c>
    </row>
    <row r="22" ht="28.5" customHeight="1" spans="1:4">
      <c r="A22" s="139"/>
      <c r="B22" s="139"/>
      <c r="C22" s="139"/>
      <c r="D22" s="131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showZeros="0" zoomScalePageLayoutView="60" topLeftCell="A8" workbookViewId="0">
      <pane topLeftCell="B5" activePane="bottomRight" state="frozen"/>
      <selection activeCell="I27" sqref="I2 I27"/>
    </sheetView>
  </sheetViews>
  <sheetFormatPr defaultColWidth="8" defaultRowHeight="14.25"/>
  <cols>
    <col min="1" max="1" width="30.2583333333333" style="1"/>
    <col min="2" max="2" width="28.6833333333333" style="1"/>
    <col min="3" max="5" width="22.9416666666667" style="1"/>
    <col min="6" max="6" width="24.95" style="1"/>
    <col min="7" max="9" width="22.9416666666667" style="1"/>
  </cols>
  <sheetData>
    <row r="1" ht="48" customHeight="1" spans="1:9">
      <c r="A1" s="2" t="s">
        <v>197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139"/>
      <c r="C2" s="139"/>
      <c r="D2" s="139"/>
      <c r="E2" s="139"/>
      <c r="F2" s="139"/>
      <c r="G2" s="139"/>
      <c r="H2" s="139"/>
      <c r="I2" s="140"/>
    </row>
    <row r="3" ht="19.5" customHeight="1" spans="1:9">
      <c r="A3" s="47" t="s">
        <v>18</v>
      </c>
      <c r="B3" s="120"/>
      <c r="C3" s="120"/>
      <c r="D3" s="120"/>
      <c r="E3" s="120"/>
      <c r="F3" s="120"/>
      <c r="G3" s="120"/>
      <c r="H3" s="120"/>
      <c r="I3" s="141" t="s">
        <v>19</v>
      </c>
    </row>
    <row r="4" ht="37.5" customHeight="1" spans="1:9">
      <c r="A4" s="62" t="s">
        <v>198</v>
      </c>
      <c r="B4" s="62" t="s">
        <v>199</v>
      </c>
      <c r="C4" s="50" t="s">
        <v>46</v>
      </c>
      <c r="D4" s="50" t="s">
        <v>200</v>
      </c>
      <c r="E4" s="50" t="s">
        <v>48</v>
      </c>
      <c r="F4" s="50" t="s">
        <v>49</v>
      </c>
      <c r="G4" s="50" t="s">
        <v>50</v>
      </c>
      <c r="H4" s="50" t="s">
        <v>27</v>
      </c>
      <c r="I4" s="50" t="s">
        <v>28</v>
      </c>
    </row>
    <row r="5" ht="28.5" customHeight="1" spans="1:9">
      <c r="A5" s="64" t="s">
        <v>201</v>
      </c>
      <c r="B5" s="65" t="s">
        <v>38</v>
      </c>
      <c r="C5" s="65" t="s">
        <v>38</v>
      </c>
      <c r="D5" s="65" t="s">
        <v>38</v>
      </c>
      <c r="E5" s="65" t="s">
        <v>38</v>
      </c>
      <c r="F5" s="65" t="s">
        <v>38</v>
      </c>
      <c r="G5" s="65" t="s">
        <v>38</v>
      </c>
      <c r="H5" s="65" t="s">
        <v>38</v>
      </c>
      <c r="I5" s="65" t="s">
        <v>38</v>
      </c>
    </row>
    <row r="6" ht="28.5" customHeight="1" spans="1:9">
      <c r="A6" s="64" t="s">
        <v>202</v>
      </c>
      <c r="B6" s="71">
        <f>B7+B9+B10+B11</f>
        <v>1363074494.8</v>
      </c>
      <c r="C6" s="71">
        <f>C7+C9+C10+C11</f>
        <v>0</v>
      </c>
      <c r="D6" s="71">
        <f>D7+D9+D10+D11</f>
        <v>0</v>
      </c>
      <c r="E6" s="71">
        <f>E7+E9+E10</f>
        <v>115454703.38</v>
      </c>
      <c r="F6" s="71">
        <f>F7+F9+F10</f>
        <v>990034401.82</v>
      </c>
      <c r="G6" s="71">
        <f>G7+G9+G10</f>
        <v>9209559.93</v>
      </c>
      <c r="H6" s="71">
        <f>H7+H9+H10</f>
        <v>195569614.9</v>
      </c>
      <c r="I6" s="71">
        <f>I7+I9+I10</f>
        <v>52806214.77</v>
      </c>
    </row>
    <row r="7" ht="28.5" customHeight="1" spans="1:9">
      <c r="A7" s="64" t="s">
        <v>203</v>
      </c>
      <c r="B7" s="71">
        <f>C7+D7+E7+F7+G7+H7+I7</f>
        <v>1363071692.88</v>
      </c>
      <c r="C7" s="87">
        <v>0</v>
      </c>
      <c r="D7" s="87">
        <v>0</v>
      </c>
      <c r="E7" s="87">
        <v>115454703.38</v>
      </c>
      <c r="F7" s="87">
        <v>990034401.82</v>
      </c>
      <c r="G7" s="87">
        <v>9209559.93</v>
      </c>
      <c r="H7" s="87">
        <v>195566812.98</v>
      </c>
      <c r="I7" s="87">
        <v>52806214.77</v>
      </c>
    </row>
    <row r="8" ht="28.5" customHeight="1" spans="1:9">
      <c r="A8" s="64" t="s">
        <v>204</v>
      </c>
      <c r="B8" s="71">
        <f>C8+D8+E8+F8+G8+H8+I8</f>
        <v>924732134.17</v>
      </c>
      <c r="C8" s="87">
        <v>0</v>
      </c>
      <c r="D8" s="87">
        <v>0</v>
      </c>
      <c r="E8" s="87">
        <v>0</v>
      </c>
      <c r="F8" s="87">
        <v>750000000</v>
      </c>
      <c r="G8" s="87">
        <v>4732134.17</v>
      </c>
      <c r="H8" s="87">
        <v>140000000</v>
      </c>
      <c r="I8" s="87">
        <v>30000000</v>
      </c>
    </row>
    <row r="9" ht="28.5" customHeight="1" spans="1:9">
      <c r="A9" s="64" t="s">
        <v>205</v>
      </c>
      <c r="B9" s="71">
        <f>C9+D9+E9+F9+G9+H9+I9</f>
        <v>2801.92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2801.92</v>
      </c>
      <c r="I9" s="87">
        <v>0</v>
      </c>
    </row>
    <row r="10" ht="28.5" customHeight="1" spans="1:9">
      <c r="A10" s="64" t="s">
        <v>206</v>
      </c>
      <c r="B10" s="71">
        <f>C10+D10+E10+F10+G10+H10+I10</f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</row>
    <row r="11" ht="28.5" customHeight="1" spans="1:9">
      <c r="A11" s="64" t="s">
        <v>207</v>
      </c>
      <c r="B11" s="82">
        <f>C11+D11</f>
        <v>0</v>
      </c>
      <c r="C11" s="88">
        <v>0</v>
      </c>
      <c r="D11" s="88">
        <v>0</v>
      </c>
      <c r="E11" s="52" t="s">
        <v>38</v>
      </c>
      <c r="F11" s="52" t="s">
        <v>38</v>
      </c>
      <c r="G11" s="52" t="s">
        <v>38</v>
      </c>
      <c r="H11" s="52" t="s">
        <v>38</v>
      </c>
      <c r="I11" s="52" t="s">
        <v>38</v>
      </c>
    </row>
    <row r="12" ht="28.5" customHeight="1" spans="1:9">
      <c r="A12" s="64" t="s">
        <v>208</v>
      </c>
      <c r="B12" s="137">
        <f t="shared" ref="B12:I12" si="0">B13+B14</f>
        <v>15006772.1</v>
      </c>
      <c r="C12" s="137">
        <f t="shared" si="0"/>
        <v>0</v>
      </c>
      <c r="D12" s="137">
        <f t="shared" si="0"/>
        <v>0</v>
      </c>
      <c r="E12" s="137">
        <f t="shared" si="0"/>
        <v>10430498.14</v>
      </c>
      <c r="F12" s="137">
        <f t="shared" si="0"/>
        <v>98848.2</v>
      </c>
      <c r="G12" s="137">
        <f t="shared" si="0"/>
        <v>4477425.76</v>
      </c>
      <c r="H12" s="137">
        <f t="shared" si="0"/>
        <v>0</v>
      </c>
      <c r="I12" s="137">
        <f t="shared" si="0"/>
        <v>0</v>
      </c>
    </row>
    <row r="13" ht="28.5" customHeight="1" spans="1:9">
      <c r="A13" s="64" t="s">
        <v>209</v>
      </c>
      <c r="B13" s="71">
        <f>C13+D13+E13+F13+G13+H13+I13</f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ht="28.5" customHeight="1" spans="1:9">
      <c r="A14" s="64" t="s">
        <v>210</v>
      </c>
      <c r="B14" s="71">
        <f>C14+D14+E14+F14+G14+H14+I14</f>
        <v>15006772.1</v>
      </c>
      <c r="C14" s="87">
        <v>0</v>
      </c>
      <c r="D14" s="87">
        <v>0</v>
      </c>
      <c r="E14" s="87">
        <v>10430498.14</v>
      </c>
      <c r="F14" s="87">
        <v>98848.2</v>
      </c>
      <c r="G14" s="87">
        <v>4477425.76</v>
      </c>
      <c r="H14" s="87">
        <v>0</v>
      </c>
      <c r="I14" s="87">
        <v>0</v>
      </c>
    </row>
    <row r="15" ht="28.5" customHeight="1" spans="1:9">
      <c r="A15" s="64" t="s">
        <v>211</v>
      </c>
      <c r="B15" s="71">
        <f t="shared" ref="B15:I15" si="1">B6-B12</f>
        <v>1348067722.7</v>
      </c>
      <c r="C15" s="71">
        <f t="shared" si="1"/>
        <v>0</v>
      </c>
      <c r="D15" s="71">
        <f t="shared" si="1"/>
        <v>0</v>
      </c>
      <c r="E15" s="71">
        <f t="shared" si="1"/>
        <v>105024205.24</v>
      </c>
      <c r="F15" s="71">
        <f t="shared" si="1"/>
        <v>989935553.62</v>
      </c>
      <c r="G15" s="71">
        <f t="shared" si="1"/>
        <v>4732134.17</v>
      </c>
      <c r="H15" s="71">
        <f t="shared" si="1"/>
        <v>195569614.9</v>
      </c>
      <c r="I15" s="71">
        <f t="shared" si="1"/>
        <v>52806214.77</v>
      </c>
    </row>
    <row r="16" ht="28.5" customHeight="1" spans="1:9">
      <c r="A16" s="64" t="s">
        <v>212</v>
      </c>
      <c r="B16" s="65" t="s">
        <v>38</v>
      </c>
      <c r="C16" s="65" t="s">
        <v>38</v>
      </c>
      <c r="D16" s="65" t="s">
        <v>38</v>
      </c>
      <c r="E16" s="65" t="s">
        <v>38</v>
      </c>
      <c r="F16" s="65" t="s">
        <v>38</v>
      </c>
      <c r="G16" s="65" t="s">
        <v>38</v>
      </c>
      <c r="H16" s="65" t="s">
        <v>38</v>
      </c>
      <c r="I16" s="65" t="s">
        <v>38</v>
      </c>
    </row>
    <row r="17" ht="28.5" customHeight="1" spans="1:9">
      <c r="A17" s="64" t="s">
        <v>202</v>
      </c>
      <c r="B17" s="71">
        <f>B18+B20+B21+B22</f>
        <v>1423033979.79</v>
      </c>
      <c r="C17" s="71">
        <f>C18+C20+C21+C22</f>
        <v>0</v>
      </c>
      <c r="D17" s="71">
        <f>D18+D20+D21+D22</f>
        <v>0</v>
      </c>
      <c r="E17" s="71">
        <f>E18+E20+E21</f>
        <v>155166992.94</v>
      </c>
      <c r="F17" s="71">
        <f>F18+F20+F21</f>
        <v>1032487790.41</v>
      </c>
      <c r="G17" s="71">
        <f>G18+G20+G21</f>
        <v>20502398.66</v>
      </c>
      <c r="H17" s="71">
        <f>H18+H20+H21</f>
        <v>178225270.1</v>
      </c>
      <c r="I17" s="71">
        <f>I18+I20+I21</f>
        <v>36651527.68</v>
      </c>
    </row>
    <row r="18" ht="28.5" customHeight="1" spans="1:9">
      <c r="A18" s="64" t="s">
        <v>203</v>
      </c>
      <c r="B18" s="71">
        <f>C18+D18+E18+F18+G18+H18+I18</f>
        <v>1434311131.1</v>
      </c>
      <c r="C18" s="87">
        <v>0</v>
      </c>
      <c r="D18" s="87">
        <v>0</v>
      </c>
      <c r="E18" s="87">
        <v>155166992.94</v>
      </c>
      <c r="F18" s="87">
        <v>1032487790.41</v>
      </c>
      <c r="G18" s="87">
        <v>20502398.66</v>
      </c>
      <c r="H18" s="87">
        <v>189502421.41</v>
      </c>
      <c r="I18" s="87">
        <v>36651527.68</v>
      </c>
    </row>
    <row r="19" ht="28.5" customHeight="1" spans="1:9">
      <c r="A19" s="64" t="s">
        <v>204</v>
      </c>
      <c r="B19" s="71">
        <f>C19+D19+E19+F19+G19+H19+I19</f>
        <v>940000000</v>
      </c>
      <c r="C19" s="87">
        <v>0</v>
      </c>
      <c r="D19" s="87">
        <v>0</v>
      </c>
      <c r="E19" s="87">
        <v>0</v>
      </c>
      <c r="F19" s="87">
        <v>800000000</v>
      </c>
      <c r="G19" s="87">
        <v>0</v>
      </c>
      <c r="H19" s="87">
        <v>140000000</v>
      </c>
      <c r="I19" s="87">
        <v>0</v>
      </c>
    </row>
    <row r="20" ht="28.5" customHeight="1" spans="1:9">
      <c r="A20" s="64" t="s">
        <v>205</v>
      </c>
      <c r="B20" s="71">
        <f>C20+D20+E20+F20+G20+H20+I20</f>
        <v>-11277151.31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-11277151.31</v>
      </c>
      <c r="I20" s="87">
        <v>0</v>
      </c>
    </row>
    <row r="21" ht="28.5" customHeight="1" spans="1:9">
      <c r="A21" s="64" t="s">
        <v>206</v>
      </c>
      <c r="B21" s="71">
        <f>C21+D21+E21+F21+G21+H21+I21</f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</row>
    <row r="22" ht="28.5" customHeight="1" spans="1:9">
      <c r="A22" s="64" t="s">
        <v>207</v>
      </c>
      <c r="B22" s="71">
        <f>C22+D22</f>
        <v>0</v>
      </c>
      <c r="C22" s="88">
        <v>0</v>
      </c>
      <c r="D22" s="88">
        <v>0</v>
      </c>
      <c r="E22" s="52" t="s">
        <v>38</v>
      </c>
      <c r="F22" s="52" t="s">
        <v>38</v>
      </c>
      <c r="G22" s="52" t="s">
        <v>38</v>
      </c>
      <c r="H22" s="52" t="s">
        <v>38</v>
      </c>
      <c r="I22" s="52" t="s">
        <v>38</v>
      </c>
    </row>
    <row r="23" ht="28.5" customHeight="1" spans="1:9">
      <c r="A23" s="64" t="s">
        <v>208</v>
      </c>
      <c r="B23" s="71">
        <f t="shared" ref="B23:I23" si="2">B24+B25</f>
        <v>33025866.91</v>
      </c>
      <c r="C23" s="137">
        <f t="shared" si="2"/>
        <v>0</v>
      </c>
      <c r="D23" s="137">
        <f t="shared" si="2"/>
        <v>0</v>
      </c>
      <c r="E23" s="137">
        <f t="shared" si="2"/>
        <v>17254468.53</v>
      </c>
      <c r="F23" s="137">
        <f t="shared" si="2"/>
        <v>100000</v>
      </c>
      <c r="G23" s="137">
        <f t="shared" si="2"/>
        <v>15670968.54</v>
      </c>
      <c r="H23" s="137">
        <f t="shared" si="2"/>
        <v>0</v>
      </c>
      <c r="I23" s="137">
        <f t="shared" si="2"/>
        <v>429.84</v>
      </c>
    </row>
    <row r="24" ht="28.5" customHeight="1" spans="1:9">
      <c r="A24" s="64" t="s">
        <v>209</v>
      </c>
      <c r="B24" s="71">
        <f>C24+D24+E24+F24+G24+H24+I24</f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</row>
    <row r="25" ht="28.5" customHeight="1" spans="1:9">
      <c r="A25" s="64" t="s">
        <v>210</v>
      </c>
      <c r="B25" s="71">
        <f>C25+D25+E25+F25+G25+H25+I25</f>
        <v>33025866.91</v>
      </c>
      <c r="C25" s="87">
        <v>0</v>
      </c>
      <c r="D25" s="87">
        <v>0</v>
      </c>
      <c r="E25" s="87">
        <v>17254468.53</v>
      </c>
      <c r="F25" s="87">
        <v>100000</v>
      </c>
      <c r="G25" s="87">
        <v>15670968.54</v>
      </c>
      <c r="H25" s="87">
        <v>0</v>
      </c>
      <c r="I25" s="87">
        <v>429.84</v>
      </c>
    </row>
    <row r="26" ht="28.5" customHeight="1" spans="1:9">
      <c r="A26" s="64" t="s">
        <v>211</v>
      </c>
      <c r="B26" s="71">
        <f t="shared" ref="B26:I26" si="3">B17-B23</f>
        <v>1390008112.88</v>
      </c>
      <c r="C26" s="71">
        <f t="shared" si="3"/>
        <v>0</v>
      </c>
      <c r="D26" s="71">
        <f t="shared" si="3"/>
        <v>0</v>
      </c>
      <c r="E26" s="71">
        <f t="shared" si="3"/>
        <v>137912524.41</v>
      </c>
      <c r="F26" s="71">
        <f t="shared" si="3"/>
        <v>1032387790.41</v>
      </c>
      <c r="G26" s="71">
        <f t="shared" si="3"/>
        <v>4831430.12</v>
      </c>
      <c r="H26" s="71">
        <f t="shared" si="3"/>
        <v>178225270.1</v>
      </c>
      <c r="I26" s="71">
        <f t="shared" si="3"/>
        <v>36651097.84</v>
      </c>
    </row>
    <row r="27" ht="28.5" customHeight="1" spans="1:9">
      <c r="A27" s="138"/>
      <c r="B27" s="138"/>
      <c r="C27" s="138"/>
      <c r="D27" s="138"/>
      <c r="E27" s="138"/>
      <c r="F27" s="138"/>
      <c r="G27" s="138"/>
      <c r="H27" s="138"/>
      <c r="I27" s="131"/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zoomScalePageLayoutView="60" workbookViewId="0">
      <pane topLeftCell="C5" activePane="bottomRight" state="frozen"/>
      <selection activeCell="I2" sqref="I18 I2"/>
    </sheetView>
  </sheetViews>
  <sheetFormatPr defaultColWidth="8" defaultRowHeight="14.25"/>
  <cols>
    <col min="1" max="1" width="34.9916666666667" style="1"/>
    <col min="2" max="2" width="23.6666666666667" style="1"/>
    <col min="3" max="5" width="22.9416666666667" style="1"/>
    <col min="6" max="6" width="26.3916666666667" style="1"/>
    <col min="7" max="9" width="22.9416666666667" style="1"/>
  </cols>
  <sheetData>
    <row r="1" ht="48" customHeight="1" spans="1:9">
      <c r="A1" s="2" t="s">
        <v>213</v>
      </c>
      <c r="B1" s="19"/>
      <c r="C1" s="19"/>
      <c r="D1" s="19"/>
      <c r="E1" s="19"/>
      <c r="F1" s="19"/>
      <c r="G1" s="19"/>
      <c r="H1" s="19"/>
      <c r="I1" s="19"/>
    </row>
    <row r="2" ht="15" customHeight="1" spans="1:9">
      <c r="A2" s="21"/>
      <c r="B2" s="21"/>
      <c r="C2" s="21"/>
      <c r="D2" s="21"/>
      <c r="E2" s="21"/>
      <c r="F2" s="21"/>
      <c r="G2" s="21"/>
      <c r="H2" s="21"/>
      <c r="I2" s="131"/>
    </row>
    <row r="3" ht="15" customHeight="1" spans="1:9">
      <c r="A3" s="24" t="s">
        <v>18</v>
      </c>
      <c r="B3" s="47"/>
      <c r="C3" s="47"/>
      <c r="D3" s="47"/>
      <c r="E3" s="47"/>
      <c r="F3" s="47"/>
      <c r="G3" s="47"/>
      <c r="H3" s="47"/>
      <c r="I3" s="49" t="s">
        <v>19</v>
      </c>
    </row>
    <row r="4" ht="37.5" customHeight="1" spans="1:9">
      <c r="A4" s="7" t="s">
        <v>198</v>
      </c>
      <c r="B4" s="132" t="s">
        <v>199</v>
      </c>
      <c r="C4" s="50" t="s">
        <v>46</v>
      </c>
      <c r="D4" s="50" t="s">
        <v>47</v>
      </c>
      <c r="E4" s="50" t="s">
        <v>48</v>
      </c>
      <c r="F4" s="50" t="s">
        <v>49</v>
      </c>
      <c r="G4" s="50" t="s">
        <v>50</v>
      </c>
      <c r="H4" s="50" t="s">
        <v>27</v>
      </c>
      <c r="I4" s="50" t="s">
        <v>28</v>
      </c>
    </row>
    <row r="5" ht="33.75" customHeight="1" spans="1:9">
      <c r="A5" s="9" t="s">
        <v>214</v>
      </c>
      <c r="B5" s="133">
        <f t="shared" ref="B5:B12" si="0">C5+D5+E5+F5+G5+H5+I5</f>
        <v>1348067722.7</v>
      </c>
      <c r="C5" s="87">
        <v>0</v>
      </c>
      <c r="D5" s="87">
        <v>0</v>
      </c>
      <c r="E5" s="87">
        <v>105024205.24</v>
      </c>
      <c r="F5" s="87">
        <v>989935553.62</v>
      </c>
      <c r="G5" s="87">
        <v>4732134.17</v>
      </c>
      <c r="H5" s="87">
        <v>195569614.9</v>
      </c>
      <c r="I5" s="87">
        <v>52806214.77</v>
      </c>
    </row>
    <row r="6" ht="33.75" customHeight="1" spans="1:9">
      <c r="A6" s="9" t="s">
        <v>215</v>
      </c>
      <c r="B6" s="134">
        <f t="shared" si="0"/>
        <v>1096198947.05</v>
      </c>
      <c r="C6" s="87">
        <v>0</v>
      </c>
      <c r="D6" s="87">
        <v>0</v>
      </c>
      <c r="E6" s="87">
        <v>513455219</v>
      </c>
      <c r="F6" s="87">
        <v>528121505.83</v>
      </c>
      <c r="G6" s="87">
        <v>99295.95</v>
      </c>
      <c r="H6" s="87">
        <v>27085655.2</v>
      </c>
      <c r="I6" s="87">
        <v>27437271.07</v>
      </c>
    </row>
    <row r="7" ht="33.75" customHeight="1" spans="1:9">
      <c r="A7" s="9" t="s">
        <v>216</v>
      </c>
      <c r="B7" s="135">
        <f t="shared" si="0"/>
        <v>745221873.93</v>
      </c>
      <c r="C7" s="87">
        <v>0</v>
      </c>
      <c r="D7" s="87">
        <v>0</v>
      </c>
      <c r="E7" s="87">
        <v>263825928.75</v>
      </c>
      <c r="F7" s="87">
        <v>436496556.73</v>
      </c>
      <c r="G7" s="87">
        <v>0</v>
      </c>
      <c r="H7" s="87">
        <v>21196103.98</v>
      </c>
      <c r="I7" s="87">
        <v>23703284.47</v>
      </c>
    </row>
    <row r="8" ht="33.75" customHeight="1" spans="1:9">
      <c r="A8" s="9" t="s">
        <v>217</v>
      </c>
      <c r="B8" s="135">
        <f t="shared" si="0"/>
        <v>599437613.93</v>
      </c>
      <c r="C8" s="87">
        <v>0</v>
      </c>
      <c r="D8" s="87">
        <v>0</v>
      </c>
      <c r="E8" s="87">
        <v>263825928.75</v>
      </c>
      <c r="F8" s="87">
        <v>301690120.13</v>
      </c>
      <c r="G8" s="87">
        <v>0</v>
      </c>
      <c r="H8" s="87">
        <v>10218280.58</v>
      </c>
      <c r="I8" s="87">
        <v>23703284.47</v>
      </c>
    </row>
    <row r="9" ht="33.75" customHeight="1" spans="1:9">
      <c r="A9" s="9" t="s">
        <v>218</v>
      </c>
      <c r="B9" s="135">
        <f t="shared" si="0"/>
        <v>145784260</v>
      </c>
      <c r="C9" s="87">
        <v>0</v>
      </c>
      <c r="D9" s="87">
        <v>0</v>
      </c>
      <c r="E9" s="87">
        <v>0</v>
      </c>
      <c r="F9" s="87">
        <v>134806436.6</v>
      </c>
      <c r="G9" s="87">
        <v>0</v>
      </c>
      <c r="H9" s="87">
        <v>10977823.4</v>
      </c>
      <c r="I9" s="87">
        <v>0</v>
      </c>
    </row>
    <row r="10" ht="33.75" customHeight="1" spans="1:9">
      <c r="A10" s="9" t="s">
        <v>219</v>
      </c>
      <c r="B10" s="135">
        <f t="shared" si="0"/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</row>
    <row r="11" ht="33.75" customHeight="1" spans="1:9">
      <c r="A11" s="9" t="s">
        <v>220</v>
      </c>
      <c r="B11" s="135">
        <f t="shared" si="0"/>
        <v>235076900</v>
      </c>
      <c r="C11" s="87">
        <v>0</v>
      </c>
      <c r="D11" s="87">
        <v>0</v>
      </c>
      <c r="E11" s="87">
        <v>233956900</v>
      </c>
      <c r="F11" s="87">
        <v>0</v>
      </c>
      <c r="G11" s="87">
        <v>0</v>
      </c>
      <c r="H11" s="87">
        <v>1120000</v>
      </c>
      <c r="I11" s="87">
        <v>0</v>
      </c>
    </row>
    <row r="12" ht="33.75" customHeight="1" spans="1:9">
      <c r="A12" s="9" t="s">
        <v>221</v>
      </c>
      <c r="B12" s="136">
        <f t="shared" si="0"/>
        <v>27176311.26</v>
      </c>
      <c r="C12" s="87">
        <v>0</v>
      </c>
      <c r="D12" s="87">
        <v>0</v>
      </c>
      <c r="E12" s="87">
        <v>1250843.7</v>
      </c>
      <c r="F12" s="87">
        <v>21199126.4</v>
      </c>
      <c r="G12" s="87">
        <v>99295.95</v>
      </c>
      <c r="H12" s="87">
        <v>3739177.81</v>
      </c>
      <c r="I12" s="87">
        <v>887867.4</v>
      </c>
    </row>
    <row r="13" ht="33.75" customHeight="1" spans="1:9">
      <c r="A13" s="9" t="s">
        <v>222</v>
      </c>
      <c r="B13" s="134">
        <f>C13+D13</f>
        <v>0</v>
      </c>
      <c r="C13" s="87">
        <v>0</v>
      </c>
      <c r="D13" s="87">
        <v>0</v>
      </c>
      <c r="E13" s="65" t="s">
        <v>38</v>
      </c>
      <c r="F13" s="65" t="s">
        <v>38</v>
      </c>
      <c r="G13" s="65" t="s">
        <v>38</v>
      </c>
      <c r="H13" s="65" t="s">
        <v>38</v>
      </c>
      <c r="I13" s="65" t="s">
        <v>38</v>
      </c>
    </row>
    <row r="14" ht="33.75" customHeight="1" spans="1:9">
      <c r="A14" s="9" t="s">
        <v>223</v>
      </c>
      <c r="B14" s="135">
        <f>C14+D14+E14+F14+G14+H14+I14</f>
        <v>1054258556.87</v>
      </c>
      <c r="C14" s="87">
        <v>0</v>
      </c>
      <c r="D14" s="87">
        <v>0</v>
      </c>
      <c r="E14" s="87">
        <v>480566899.83</v>
      </c>
      <c r="F14" s="87">
        <v>485669269.04</v>
      </c>
      <c r="G14" s="87">
        <v>0</v>
      </c>
      <c r="H14" s="87">
        <v>44430000</v>
      </c>
      <c r="I14" s="87">
        <v>43592388</v>
      </c>
    </row>
    <row r="15" ht="33.75" customHeight="1" spans="1:9">
      <c r="A15" s="9" t="s">
        <v>224</v>
      </c>
      <c r="B15" s="135">
        <f>C15+D15+E15+F15+G15+H15+I15</f>
        <v>1054258556.87</v>
      </c>
      <c r="C15" s="88">
        <v>0</v>
      </c>
      <c r="D15" s="88">
        <v>0</v>
      </c>
      <c r="E15" s="88">
        <v>480566899.83</v>
      </c>
      <c r="F15" s="88">
        <v>485669269.04</v>
      </c>
      <c r="G15" s="88">
        <v>0</v>
      </c>
      <c r="H15" s="88">
        <v>44430000</v>
      </c>
      <c r="I15" s="88">
        <v>43592388</v>
      </c>
    </row>
    <row r="16" ht="33.75" customHeight="1" spans="1:9">
      <c r="A16" s="9" t="s">
        <v>225</v>
      </c>
      <c r="B16" s="136">
        <f t="shared" ref="B16:I16" si="1">B6-B14</f>
        <v>41940390.1799999</v>
      </c>
      <c r="C16" s="137">
        <f t="shared" si="1"/>
        <v>0</v>
      </c>
      <c r="D16" s="137">
        <f t="shared" si="1"/>
        <v>0</v>
      </c>
      <c r="E16" s="137">
        <f t="shared" si="1"/>
        <v>32888319.17</v>
      </c>
      <c r="F16" s="137">
        <f t="shared" si="1"/>
        <v>42452236.79</v>
      </c>
      <c r="G16" s="137">
        <f t="shared" si="1"/>
        <v>99295.95</v>
      </c>
      <c r="H16" s="137">
        <f t="shared" si="1"/>
        <v>-17344344.8</v>
      </c>
      <c r="I16" s="137">
        <f t="shared" si="1"/>
        <v>-16155116.93</v>
      </c>
    </row>
    <row r="17" ht="33.75" customHeight="1" spans="1:9">
      <c r="A17" s="9" t="s">
        <v>226</v>
      </c>
      <c r="B17" s="133">
        <f t="shared" ref="B17:I17" si="2">B5+B16</f>
        <v>1390008112.88</v>
      </c>
      <c r="C17" s="71">
        <f t="shared" si="2"/>
        <v>0</v>
      </c>
      <c r="D17" s="71">
        <f t="shared" si="2"/>
        <v>0</v>
      </c>
      <c r="E17" s="71">
        <f t="shared" si="2"/>
        <v>137912524.41</v>
      </c>
      <c r="F17" s="71">
        <f t="shared" si="2"/>
        <v>1032387790.41</v>
      </c>
      <c r="G17" s="71">
        <f t="shared" si="2"/>
        <v>4831430.12</v>
      </c>
      <c r="H17" s="71">
        <f t="shared" si="2"/>
        <v>178225270.1</v>
      </c>
      <c r="I17" s="71">
        <f t="shared" si="2"/>
        <v>36651097.84</v>
      </c>
    </row>
    <row r="18" ht="33.75" customHeight="1" spans="1:9">
      <c r="A18" s="126"/>
      <c r="B18" s="138"/>
      <c r="C18" s="138"/>
      <c r="D18" s="138"/>
      <c r="E18" s="138"/>
      <c r="F18" s="138"/>
      <c r="G18" s="138"/>
      <c r="H18" s="138"/>
      <c r="I18" s="131"/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PageLayoutView="60" topLeftCell="A6" workbookViewId="0">
      <pane topLeftCell="C5" activePane="bottomRight" state="frozen"/>
      <selection activeCell="I22" sqref="I2 I22"/>
    </sheetView>
  </sheetViews>
  <sheetFormatPr defaultColWidth="8" defaultRowHeight="14.25"/>
  <cols>
    <col min="1" max="1" width="21.9416666666667" style="1"/>
    <col min="2" max="5" width="22.9416666666667" style="1"/>
    <col min="6" max="6" width="25.6666666666667" style="1"/>
    <col min="7" max="9" width="22.9416666666667" style="1"/>
  </cols>
  <sheetData>
    <row r="1" ht="48" customHeight="1" spans="1:9">
      <c r="A1" s="2" t="s">
        <v>227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131"/>
      <c r="H2" s="21"/>
      <c r="I2" s="131"/>
    </row>
    <row r="3" ht="19.5" customHeight="1" spans="1:9">
      <c r="A3" s="47" t="s">
        <v>18</v>
      </c>
      <c r="B3" s="47"/>
      <c r="C3" s="47"/>
      <c r="D3" s="47"/>
      <c r="E3" s="47"/>
      <c r="F3" s="47"/>
      <c r="G3" s="49"/>
      <c r="H3" s="47"/>
      <c r="I3" s="49" t="s">
        <v>19</v>
      </c>
    </row>
    <row r="4" ht="37.5" customHeight="1" spans="1:9">
      <c r="A4" s="62" t="s">
        <v>228</v>
      </c>
      <c r="B4" s="62" t="s">
        <v>45</v>
      </c>
      <c r="C4" s="50" t="s">
        <v>46</v>
      </c>
      <c r="D4" s="50" t="s">
        <v>47</v>
      </c>
      <c r="E4" s="50" t="s">
        <v>48</v>
      </c>
      <c r="F4" s="50" t="s">
        <v>49</v>
      </c>
      <c r="G4" s="50" t="s">
        <v>50</v>
      </c>
      <c r="H4" s="50" t="s">
        <v>27</v>
      </c>
      <c r="I4" s="50" t="s">
        <v>28</v>
      </c>
    </row>
    <row r="5" ht="28.5" customHeight="1" spans="1:9">
      <c r="A5" s="111" t="s">
        <v>229</v>
      </c>
      <c r="B5" s="71">
        <f t="shared" ref="B5:I5" si="0">B6+B7+B8</f>
        <v>0</v>
      </c>
      <c r="C5" s="71">
        <f t="shared" si="0"/>
        <v>0</v>
      </c>
      <c r="D5" s="71">
        <f t="shared" si="0"/>
        <v>0</v>
      </c>
      <c r="E5" s="71">
        <f t="shared" si="0"/>
        <v>0</v>
      </c>
      <c r="F5" s="71">
        <f t="shared" si="0"/>
        <v>0</v>
      </c>
      <c r="G5" s="71">
        <f t="shared" si="0"/>
        <v>0</v>
      </c>
      <c r="H5" s="71">
        <f t="shared" si="0"/>
        <v>0</v>
      </c>
      <c r="I5" s="71">
        <f t="shared" si="0"/>
        <v>0</v>
      </c>
    </row>
    <row r="6" ht="28.5" customHeight="1" spans="1:9">
      <c r="A6" s="64" t="s">
        <v>230</v>
      </c>
      <c r="B6" s="71">
        <f>C6+D6+E6+F6+G6+H6+I6</f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</row>
    <row r="7" ht="28.5" customHeight="1" spans="1:9">
      <c r="A7" s="64" t="s">
        <v>231</v>
      </c>
      <c r="B7" s="71">
        <f>C7+D7+E7+F7+G7+H7+I7</f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</row>
    <row r="8" ht="28.5" customHeight="1" spans="1:9">
      <c r="A8" s="64" t="s">
        <v>232</v>
      </c>
      <c r="B8" s="71">
        <f>C8+D8+E8+F8+G8+H8+I8</f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</row>
    <row r="9" ht="28.5" customHeight="1" spans="1:9">
      <c r="A9" s="64" t="s">
        <v>233</v>
      </c>
      <c r="B9" s="71">
        <f t="shared" ref="B9:I9" si="1">B10+B11+B12+B13</f>
        <v>270225000</v>
      </c>
      <c r="C9" s="71">
        <f t="shared" si="1"/>
        <v>0</v>
      </c>
      <c r="D9" s="71">
        <f t="shared" si="1"/>
        <v>3597500</v>
      </c>
      <c r="E9" s="71">
        <f t="shared" si="1"/>
        <v>214136900</v>
      </c>
      <c r="F9" s="71">
        <f t="shared" si="1"/>
        <v>0</v>
      </c>
      <c r="G9" s="71">
        <f t="shared" si="1"/>
        <v>52490600</v>
      </c>
      <c r="H9" s="71">
        <f t="shared" si="1"/>
        <v>0</v>
      </c>
      <c r="I9" s="71">
        <f t="shared" si="1"/>
        <v>0</v>
      </c>
    </row>
    <row r="10" ht="28.5" customHeight="1" spans="1:9">
      <c r="A10" s="64" t="s">
        <v>234</v>
      </c>
      <c r="B10" s="71">
        <f>C10+D10+E10+F10+G10+H10+I10</f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</row>
    <row r="11" ht="28.5" customHeight="1" spans="1:9">
      <c r="A11" s="64" t="s">
        <v>235</v>
      </c>
      <c r="B11" s="71">
        <f>C11+D11+E11+F11+G11+H11+I11</f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</row>
    <row r="12" ht="28.5" customHeight="1" spans="1:9">
      <c r="A12" s="64" t="s">
        <v>236</v>
      </c>
      <c r="B12" s="71">
        <f>C12+D12+E12+F12+G12+H12+I12</f>
        <v>270225000</v>
      </c>
      <c r="C12" s="87">
        <v>0</v>
      </c>
      <c r="D12" s="87">
        <v>3597500</v>
      </c>
      <c r="E12" s="87">
        <v>214136900</v>
      </c>
      <c r="F12" s="87">
        <v>0</v>
      </c>
      <c r="G12" s="87">
        <v>52490600</v>
      </c>
      <c r="H12" s="87">
        <v>0</v>
      </c>
      <c r="I12" s="87">
        <v>0</v>
      </c>
    </row>
    <row r="13" ht="28.5" customHeight="1" spans="1:9">
      <c r="A13" s="64" t="s">
        <v>237</v>
      </c>
      <c r="B13" s="71">
        <f>C13+D13+E13+F13+G13+H13+I13</f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ht="28.5" customHeight="1" spans="1:9">
      <c r="A14" s="64" t="s">
        <v>238</v>
      </c>
      <c r="B14" s="71">
        <f t="shared" ref="B14:I14" si="2">B15+B16+B17</f>
        <v>235076900</v>
      </c>
      <c r="C14" s="71">
        <f t="shared" si="2"/>
        <v>0</v>
      </c>
      <c r="D14" s="71">
        <f t="shared" si="2"/>
        <v>0</v>
      </c>
      <c r="E14" s="71">
        <f t="shared" si="2"/>
        <v>233956900</v>
      </c>
      <c r="F14" s="71">
        <f t="shared" si="2"/>
        <v>0</v>
      </c>
      <c r="G14" s="71">
        <f t="shared" si="2"/>
        <v>0</v>
      </c>
      <c r="H14" s="71">
        <f t="shared" si="2"/>
        <v>1120000</v>
      </c>
      <c r="I14" s="71">
        <f t="shared" si="2"/>
        <v>0</v>
      </c>
    </row>
    <row r="15" ht="28.5" customHeight="1" spans="1:9">
      <c r="A15" s="64" t="s">
        <v>230</v>
      </c>
      <c r="B15" s="71">
        <f>C15+D15+E15+F15+G15+H15+I15</f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</row>
    <row r="16" ht="28.5" customHeight="1" spans="1:9">
      <c r="A16" s="64" t="s">
        <v>231</v>
      </c>
      <c r="B16" s="71">
        <f>C16+D16+E16+F16+G16+H16+I16</f>
        <v>235076900</v>
      </c>
      <c r="C16" s="87">
        <v>0</v>
      </c>
      <c r="D16" s="87">
        <v>0</v>
      </c>
      <c r="E16" s="87">
        <v>233956900</v>
      </c>
      <c r="F16" s="87">
        <v>0</v>
      </c>
      <c r="G16" s="87">
        <v>0</v>
      </c>
      <c r="H16" s="87">
        <v>1120000</v>
      </c>
      <c r="I16" s="87">
        <v>0</v>
      </c>
    </row>
    <row r="17" ht="28.5" customHeight="1" spans="1:9">
      <c r="A17" s="64" t="s">
        <v>232</v>
      </c>
      <c r="B17" s="71">
        <f>C17+D17+E17+F17+G17+H17+I17</f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</row>
    <row r="18" ht="28.5" customHeight="1" spans="1:9">
      <c r="A18" s="64" t="s">
        <v>239</v>
      </c>
      <c r="B18" s="71">
        <f t="shared" ref="B18:I18" si="3">B19+B20+B21</f>
        <v>2680000</v>
      </c>
      <c r="C18" s="71">
        <f t="shared" si="3"/>
        <v>0</v>
      </c>
      <c r="D18" s="71">
        <f t="shared" si="3"/>
        <v>0</v>
      </c>
      <c r="E18" s="71">
        <f t="shared" si="3"/>
        <v>0</v>
      </c>
      <c r="F18" s="71">
        <f t="shared" si="3"/>
        <v>2680000</v>
      </c>
      <c r="G18" s="71">
        <f t="shared" si="3"/>
        <v>0</v>
      </c>
      <c r="H18" s="71">
        <f t="shared" si="3"/>
        <v>0</v>
      </c>
      <c r="I18" s="71">
        <f t="shared" si="3"/>
        <v>0</v>
      </c>
    </row>
    <row r="19" ht="28.5" customHeight="1" spans="1:9">
      <c r="A19" s="64" t="s">
        <v>230</v>
      </c>
      <c r="B19" s="71">
        <f>C19+D19+E19+F19+G19+H19+I19</f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</row>
    <row r="20" ht="28.5" customHeight="1" spans="1:9">
      <c r="A20" s="64" t="s">
        <v>231</v>
      </c>
      <c r="B20" s="71">
        <f>C20+D20+E20+F20+G20+H20+I20</f>
        <v>2680000</v>
      </c>
      <c r="C20" s="87">
        <v>0</v>
      </c>
      <c r="D20" s="87">
        <v>0</v>
      </c>
      <c r="E20" s="87">
        <v>0</v>
      </c>
      <c r="F20" s="87">
        <v>2680000</v>
      </c>
      <c r="G20" s="87">
        <v>0</v>
      </c>
      <c r="H20" s="87">
        <v>0</v>
      </c>
      <c r="I20" s="87">
        <v>0</v>
      </c>
    </row>
    <row r="21" ht="28.5" customHeight="1" spans="1:9">
      <c r="A21" s="64" t="s">
        <v>232</v>
      </c>
      <c r="B21" s="71">
        <f>C21+D21+E21+F21+G21+H21+I21</f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</row>
    <row r="22" ht="28.5" customHeight="1" spans="1:9">
      <c r="A22" s="21"/>
      <c r="B22" s="21"/>
      <c r="C22" s="21"/>
      <c r="D22" s="21"/>
      <c r="E22" s="21"/>
      <c r="F22" s="21"/>
      <c r="G22" s="21"/>
      <c r="H22" s="21"/>
      <c r="I22" s="131"/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tabSelected="1" zoomScalePageLayoutView="60" workbookViewId="0">
      <pane topLeftCell="A13" activePane="bottomRight" state="frozen"/>
      <selection activeCell="F30" sqref="F30"/>
    </sheetView>
  </sheetViews>
  <sheetFormatPr defaultColWidth="8" defaultRowHeight="14.25"/>
  <cols>
    <col min="1" max="1" width="49.6166666666667" style="1"/>
    <col min="2" max="2" width="7.6" style="1"/>
    <col min="3" max="3" width="23.375" style="1"/>
    <col min="4" max="4" width="53.0666666666667" style="1"/>
    <col min="5" max="5" width="9.175" style="1"/>
    <col min="6" max="6" width="25.3833333333333" style="1"/>
    <col min="7" max="7" width="49.05" style="1"/>
    <col min="8" max="8" width="7.6" style="1"/>
    <col min="9" max="9" width="27.25" style="1"/>
  </cols>
  <sheetData>
    <row r="1" ht="60" customHeight="1" spans="1:9">
      <c r="A1" s="114" t="s">
        <v>240</v>
      </c>
      <c r="B1" s="19"/>
      <c r="C1" s="115"/>
      <c r="D1" s="54"/>
      <c r="E1" s="54"/>
      <c r="F1" s="54"/>
      <c r="G1" s="115"/>
      <c r="H1" s="19"/>
      <c r="I1" s="115"/>
    </row>
    <row r="2" ht="24" customHeight="1" spans="1:9">
      <c r="A2" s="47" t="s">
        <v>18</v>
      </c>
      <c r="B2" s="48"/>
      <c r="C2" s="116"/>
      <c r="D2" s="117"/>
      <c r="E2" s="117"/>
      <c r="F2" s="118"/>
      <c r="G2" s="119"/>
      <c r="H2" s="120"/>
      <c r="I2" s="128"/>
    </row>
    <row r="3" ht="30" customHeight="1" spans="1:9">
      <c r="A3" s="50" t="s">
        <v>20</v>
      </c>
      <c r="B3" s="62" t="s">
        <v>241</v>
      </c>
      <c r="C3" s="121" t="s">
        <v>242</v>
      </c>
      <c r="D3" s="50" t="s">
        <v>20</v>
      </c>
      <c r="E3" s="50" t="s">
        <v>241</v>
      </c>
      <c r="F3" s="122" t="s">
        <v>242</v>
      </c>
      <c r="G3" s="123" t="s">
        <v>20</v>
      </c>
      <c r="H3" s="124" t="s">
        <v>241</v>
      </c>
      <c r="I3" s="121" t="s">
        <v>242</v>
      </c>
    </row>
    <row r="4" ht="30" customHeight="1" spans="1:9">
      <c r="A4" s="64" t="s">
        <v>243</v>
      </c>
      <c r="B4" s="65" t="s">
        <v>38</v>
      </c>
      <c r="C4" s="65" t="s">
        <v>38</v>
      </c>
      <c r="D4" s="64" t="s">
        <v>244</v>
      </c>
      <c r="E4" s="65" t="s">
        <v>38</v>
      </c>
      <c r="F4" s="65" t="s">
        <v>38</v>
      </c>
      <c r="G4" s="64" t="s">
        <v>245</v>
      </c>
      <c r="H4" s="65" t="s">
        <v>38</v>
      </c>
      <c r="I4" s="90" t="s">
        <v>38</v>
      </c>
    </row>
    <row r="5" ht="30" customHeight="1" spans="1:9">
      <c r="A5" s="64" t="s">
        <v>246</v>
      </c>
      <c r="B5" s="65" t="s">
        <v>247</v>
      </c>
      <c r="C5" s="110">
        <f>C6+C8</f>
        <v>0</v>
      </c>
      <c r="D5" s="64" t="s">
        <v>248</v>
      </c>
      <c r="E5" s="65" t="s">
        <v>247</v>
      </c>
      <c r="F5" s="73">
        <v>0</v>
      </c>
      <c r="G5" s="64" t="s">
        <v>246</v>
      </c>
      <c r="H5" s="125" t="s">
        <v>247</v>
      </c>
      <c r="I5" s="129">
        <f>I6+I7</f>
        <v>24029</v>
      </c>
    </row>
    <row r="6" ht="30" customHeight="1" spans="1:9">
      <c r="A6" s="64" t="s">
        <v>249</v>
      </c>
      <c r="B6" s="65" t="s">
        <v>247</v>
      </c>
      <c r="C6" s="73">
        <v>0</v>
      </c>
      <c r="D6" s="64" t="s">
        <v>250</v>
      </c>
      <c r="E6" s="65" t="s">
        <v>251</v>
      </c>
      <c r="F6" s="87">
        <v>0</v>
      </c>
      <c r="G6" s="64" t="s">
        <v>249</v>
      </c>
      <c r="H6" s="125" t="s">
        <v>247</v>
      </c>
      <c r="I6" s="66">
        <v>15997</v>
      </c>
    </row>
    <row r="7" ht="30" customHeight="1" spans="1:9">
      <c r="A7" s="64" t="s">
        <v>252</v>
      </c>
      <c r="B7" s="65" t="s">
        <v>247</v>
      </c>
      <c r="C7" s="73">
        <v>0</v>
      </c>
      <c r="D7" s="64" t="s">
        <v>253</v>
      </c>
      <c r="E7" s="65" t="s">
        <v>251</v>
      </c>
      <c r="F7" s="71">
        <f>F8+F9</f>
        <v>0</v>
      </c>
      <c r="G7" s="64" t="s">
        <v>254</v>
      </c>
      <c r="H7" s="125" t="s">
        <v>247</v>
      </c>
      <c r="I7" s="66">
        <v>8032</v>
      </c>
    </row>
    <row r="8" ht="30" customHeight="1" spans="1:9">
      <c r="A8" s="64" t="s">
        <v>255</v>
      </c>
      <c r="B8" s="65" t="s">
        <v>247</v>
      </c>
      <c r="C8" s="110">
        <f>C9+C10</f>
        <v>0</v>
      </c>
      <c r="D8" s="64" t="s">
        <v>256</v>
      </c>
      <c r="E8" s="65" t="s">
        <v>251</v>
      </c>
      <c r="F8" s="87">
        <v>0</v>
      </c>
      <c r="G8" s="64" t="s">
        <v>257</v>
      </c>
      <c r="H8" s="125" t="s">
        <v>247</v>
      </c>
      <c r="I8" s="66">
        <v>352</v>
      </c>
    </row>
    <row r="9" ht="30" customHeight="1" spans="1:9">
      <c r="A9" s="64" t="s">
        <v>258</v>
      </c>
      <c r="B9" s="65" t="s">
        <v>247</v>
      </c>
      <c r="C9" s="73">
        <v>0</v>
      </c>
      <c r="D9" s="64" t="s">
        <v>259</v>
      </c>
      <c r="E9" s="65" t="s">
        <v>251</v>
      </c>
      <c r="F9" s="87">
        <v>0</v>
      </c>
      <c r="G9" s="64" t="s">
        <v>260</v>
      </c>
      <c r="H9" s="125" t="s">
        <v>247</v>
      </c>
      <c r="I9" s="66">
        <v>14567</v>
      </c>
    </row>
    <row r="10" ht="30" customHeight="1" spans="1:9">
      <c r="A10" s="64" t="s">
        <v>261</v>
      </c>
      <c r="B10" s="65" t="s">
        <v>247</v>
      </c>
      <c r="C10" s="73">
        <v>0</v>
      </c>
      <c r="D10" s="64" t="s">
        <v>262</v>
      </c>
      <c r="E10" s="65" t="s">
        <v>38</v>
      </c>
      <c r="F10" s="65" t="s">
        <v>38</v>
      </c>
      <c r="G10" s="64" t="s">
        <v>263</v>
      </c>
      <c r="H10" s="65" t="s">
        <v>38</v>
      </c>
      <c r="I10" s="90" t="s">
        <v>38</v>
      </c>
    </row>
    <row r="11" ht="30" customHeight="1" spans="1:9">
      <c r="A11" s="64" t="s">
        <v>264</v>
      </c>
      <c r="B11" s="65" t="s">
        <v>247</v>
      </c>
      <c r="C11" s="73">
        <v>0</v>
      </c>
      <c r="D11" s="64" t="s">
        <v>265</v>
      </c>
      <c r="E11" s="65" t="s">
        <v>251</v>
      </c>
      <c r="F11" s="71">
        <v>0</v>
      </c>
      <c r="G11" s="64" t="s">
        <v>266</v>
      </c>
      <c r="H11" s="125" t="s">
        <v>251</v>
      </c>
      <c r="I11" s="96">
        <v>1099274703.13</v>
      </c>
    </row>
    <row r="12" ht="30" customHeight="1" spans="1:9">
      <c r="A12" s="72" t="s">
        <v>267</v>
      </c>
      <c r="B12" s="52" t="s">
        <v>247</v>
      </c>
      <c r="C12" s="73">
        <v>0</v>
      </c>
      <c r="D12" s="64" t="s">
        <v>268</v>
      </c>
      <c r="E12" s="65" t="s">
        <v>251</v>
      </c>
      <c r="F12" s="71">
        <v>0</v>
      </c>
      <c r="G12" s="64" t="s">
        <v>269</v>
      </c>
      <c r="H12" s="125" t="s">
        <v>251</v>
      </c>
      <c r="I12" s="96">
        <v>1099274703.13</v>
      </c>
    </row>
    <row r="13" ht="30" customHeight="1" spans="1:9">
      <c r="A13" s="76" t="s">
        <v>260</v>
      </c>
      <c r="B13" s="78" t="s">
        <v>247</v>
      </c>
      <c r="C13" s="73">
        <v>0</v>
      </c>
      <c r="D13" s="64" t="s">
        <v>270</v>
      </c>
      <c r="E13" s="65" t="s">
        <v>251</v>
      </c>
      <c r="F13" s="71">
        <v>0</v>
      </c>
      <c r="G13" s="64" t="s">
        <v>271</v>
      </c>
      <c r="H13" s="65" t="s">
        <v>38</v>
      </c>
      <c r="I13" s="90" t="s">
        <v>38</v>
      </c>
    </row>
    <row r="14" ht="30" customHeight="1" spans="1:9">
      <c r="A14" s="64" t="s">
        <v>272</v>
      </c>
      <c r="B14" s="77" t="s">
        <v>247</v>
      </c>
      <c r="C14" s="73">
        <v>0</v>
      </c>
      <c r="D14" s="64" t="s">
        <v>273</v>
      </c>
      <c r="E14" s="65" t="s">
        <v>251</v>
      </c>
      <c r="F14" s="71">
        <v>0</v>
      </c>
      <c r="G14" s="64" t="s">
        <v>274</v>
      </c>
      <c r="H14" s="125" t="s">
        <v>251</v>
      </c>
      <c r="I14" s="96">
        <v>263825928.75</v>
      </c>
    </row>
    <row r="15" ht="30" customHeight="1" spans="1:9">
      <c r="A15" s="64" t="s">
        <v>263</v>
      </c>
      <c r="B15" s="65" t="s">
        <v>38</v>
      </c>
      <c r="C15" s="65" t="s">
        <v>38</v>
      </c>
      <c r="D15" s="64" t="s">
        <v>275</v>
      </c>
      <c r="E15" s="65" t="s">
        <v>251</v>
      </c>
      <c r="F15" s="71">
        <v>0</v>
      </c>
      <c r="G15" s="64" t="s">
        <v>276</v>
      </c>
      <c r="H15" s="125" t="s">
        <v>38</v>
      </c>
      <c r="I15" s="90" t="s">
        <v>38</v>
      </c>
    </row>
    <row r="16" ht="30" customHeight="1" spans="1:9">
      <c r="A16" s="64" t="s">
        <v>266</v>
      </c>
      <c r="B16" s="65" t="s">
        <v>251</v>
      </c>
      <c r="C16" s="87">
        <v>0</v>
      </c>
      <c r="D16" s="64" t="s">
        <v>277</v>
      </c>
      <c r="E16" s="65" t="s">
        <v>38</v>
      </c>
      <c r="F16" s="65" t="s">
        <v>38</v>
      </c>
      <c r="G16" s="64" t="s">
        <v>278</v>
      </c>
      <c r="H16" s="125" t="s">
        <v>251</v>
      </c>
      <c r="I16" s="96">
        <v>0</v>
      </c>
    </row>
    <row r="17" ht="30" customHeight="1" spans="1:9">
      <c r="A17" s="64" t="s">
        <v>269</v>
      </c>
      <c r="B17" s="65" t="s">
        <v>251</v>
      </c>
      <c r="C17" s="87">
        <v>0</v>
      </c>
      <c r="D17" s="64" t="s">
        <v>279</v>
      </c>
      <c r="E17" s="65" t="s">
        <v>247</v>
      </c>
      <c r="F17" s="73">
        <v>0</v>
      </c>
      <c r="G17" s="64" t="s">
        <v>280</v>
      </c>
      <c r="H17" s="125" t="s">
        <v>251</v>
      </c>
      <c r="I17" s="96">
        <v>0</v>
      </c>
    </row>
    <row r="18" ht="30" customHeight="1" spans="1:9">
      <c r="A18" s="64" t="s">
        <v>281</v>
      </c>
      <c r="B18" s="65" t="s">
        <v>251</v>
      </c>
      <c r="C18" s="87">
        <v>0</v>
      </c>
      <c r="D18" s="64" t="s">
        <v>282</v>
      </c>
      <c r="E18" s="65" t="s">
        <v>247</v>
      </c>
      <c r="F18" s="73">
        <v>0</v>
      </c>
      <c r="G18" s="64" t="s">
        <v>283</v>
      </c>
      <c r="H18" s="125" t="s">
        <v>251</v>
      </c>
      <c r="I18" s="96">
        <v>0</v>
      </c>
    </row>
    <row r="19" ht="30" customHeight="1" spans="1:9">
      <c r="A19" s="64" t="s">
        <v>271</v>
      </c>
      <c r="B19" s="65" t="s">
        <v>38</v>
      </c>
      <c r="C19" s="65" t="s">
        <v>38</v>
      </c>
      <c r="D19" s="64" t="s">
        <v>284</v>
      </c>
      <c r="E19" s="65" t="s">
        <v>247</v>
      </c>
      <c r="F19" s="73">
        <v>0</v>
      </c>
      <c r="G19" s="64" t="s">
        <v>285</v>
      </c>
      <c r="H19" s="125" t="s">
        <v>251</v>
      </c>
      <c r="I19" s="102">
        <f>I16+I18-I17</f>
        <v>0</v>
      </c>
    </row>
    <row r="20" ht="30" customHeight="1" spans="1:9">
      <c r="A20" s="64" t="s">
        <v>274</v>
      </c>
      <c r="B20" s="65" t="s">
        <v>251</v>
      </c>
      <c r="C20" s="87">
        <v>0</v>
      </c>
      <c r="D20" s="64" t="s">
        <v>286</v>
      </c>
      <c r="E20" s="65" t="s">
        <v>247</v>
      </c>
      <c r="F20" s="73">
        <v>0</v>
      </c>
      <c r="G20" s="64" t="s">
        <v>287</v>
      </c>
      <c r="H20" s="65" t="s">
        <v>251</v>
      </c>
      <c r="I20" s="96">
        <v>0</v>
      </c>
    </row>
    <row r="21" ht="30" customHeight="1" spans="1:9">
      <c r="A21" s="64" t="s">
        <v>276</v>
      </c>
      <c r="B21" s="65" t="s">
        <v>38</v>
      </c>
      <c r="C21" s="65" t="s">
        <v>38</v>
      </c>
      <c r="D21" s="64" t="s">
        <v>288</v>
      </c>
      <c r="E21" s="65" t="s">
        <v>247</v>
      </c>
      <c r="F21" s="73">
        <v>0</v>
      </c>
      <c r="G21" s="64" t="s">
        <v>289</v>
      </c>
      <c r="H21" s="125" t="s">
        <v>251</v>
      </c>
      <c r="I21" s="96">
        <v>0</v>
      </c>
    </row>
    <row r="22" ht="30" customHeight="1" spans="1:9">
      <c r="A22" s="64" t="s">
        <v>290</v>
      </c>
      <c r="B22" s="65" t="s">
        <v>251</v>
      </c>
      <c r="C22" s="87">
        <v>0</v>
      </c>
      <c r="D22" s="64" t="s">
        <v>291</v>
      </c>
      <c r="E22" s="65" t="s">
        <v>38</v>
      </c>
      <c r="F22" s="65" t="s">
        <v>38</v>
      </c>
      <c r="G22" s="64" t="s">
        <v>244</v>
      </c>
      <c r="H22" s="125" t="s">
        <v>38</v>
      </c>
      <c r="I22" s="90" t="s">
        <v>38</v>
      </c>
    </row>
    <row r="23" ht="30" customHeight="1" spans="1:9">
      <c r="A23" s="64" t="s">
        <v>292</v>
      </c>
      <c r="B23" s="65" t="s">
        <v>251</v>
      </c>
      <c r="C23" s="87">
        <v>0</v>
      </c>
      <c r="D23" s="64" t="s">
        <v>248</v>
      </c>
      <c r="E23" s="65" t="s">
        <v>247</v>
      </c>
      <c r="F23" s="87">
        <v>0</v>
      </c>
      <c r="G23" s="64" t="s">
        <v>248</v>
      </c>
      <c r="H23" s="125" t="s">
        <v>247</v>
      </c>
      <c r="I23" s="66">
        <v>19724</v>
      </c>
    </row>
    <row r="24" ht="30" customHeight="1" spans="1:9">
      <c r="A24" s="64" t="s">
        <v>293</v>
      </c>
      <c r="B24" s="65" t="s">
        <v>251</v>
      </c>
      <c r="C24" s="87">
        <v>0</v>
      </c>
      <c r="D24" s="64" t="s">
        <v>250</v>
      </c>
      <c r="E24" s="65" t="s">
        <v>251</v>
      </c>
      <c r="F24" s="87">
        <v>0</v>
      </c>
      <c r="G24" s="64" t="s">
        <v>250</v>
      </c>
      <c r="H24" s="125" t="s">
        <v>251</v>
      </c>
      <c r="I24" s="96">
        <v>56408234.8</v>
      </c>
    </row>
    <row r="25" ht="30" customHeight="1" spans="1:9">
      <c r="A25" s="64" t="s">
        <v>294</v>
      </c>
      <c r="B25" s="65" t="s">
        <v>251</v>
      </c>
      <c r="C25" s="71">
        <f>C22+C24-C23</f>
        <v>0</v>
      </c>
      <c r="D25" s="64" t="s">
        <v>295</v>
      </c>
      <c r="E25" s="65" t="s">
        <v>251</v>
      </c>
      <c r="F25" s="71">
        <f>F26+F27</f>
        <v>0</v>
      </c>
      <c r="G25" s="64" t="s">
        <v>253</v>
      </c>
      <c r="H25" s="125" t="s">
        <v>251</v>
      </c>
      <c r="I25" s="102">
        <f>I26+I27</f>
        <v>0</v>
      </c>
    </row>
    <row r="26" ht="30" customHeight="1" spans="1:9">
      <c r="A26" s="64" t="s">
        <v>287</v>
      </c>
      <c r="B26" s="65" t="s">
        <v>251</v>
      </c>
      <c r="C26" s="87">
        <v>0</v>
      </c>
      <c r="D26" s="64" t="s">
        <v>256</v>
      </c>
      <c r="E26" s="65" t="s">
        <v>251</v>
      </c>
      <c r="F26" s="87">
        <v>0</v>
      </c>
      <c r="G26" s="64" t="s">
        <v>256</v>
      </c>
      <c r="H26" s="65" t="s">
        <v>251</v>
      </c>
      <c r="I26" s="96">
        <v>0</v>
      </c>
    </row>
    <row r="27" ht="30" customHeight="1" spans="1:9">
      <c r="A27" s="72" t="s">
        <v>289</v>
      </c>
      <c r="B27" s="52" t="s">
        <v>251</v>
      </c>
      <c r="C27" s="88">
        <v>0</v>
      </c>
      <c r="D27" s="72" t="s">
        <v>259</v>
      </c>
      <c r="E27" s="52" t="s">
        <v>251</v>
      </c>
      <c r="F27" s="88">
        <v>0</v>
      </c>
      <c r="G27" s="72" t="s">
        <v>259</v>
      </c>
      <c r="H27" s="52" t="s">
        <v>251</v>
      </c>
      <c r="I27" s="98">
        <v>0</v>
      </c>
    </row>
    <row r="28" ht="36" customHeight="1" spans="1:9">
      <c r="A28" s="126"/>
      <c r="B28" s="126"/>
      <c r="C28" s="127"/>
      <c r="D28" s="126"/>
      <c r="E28" s="126"/>
      <c r="F28" s="126"/>
      <c r="G28" s="44"/>
      <c r="H28" s="44"/>
      <c r="I28" s="130"/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50" orientation="landscape" errors="blank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zoomScalePageLayoutView="6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43.025" style="1"/>
    <col min="2" max="2" width="7.16666666666667" style="1"/>
    <col min="3" max="3" width="27.25" style="1"/>
    <col min="4" max="4" width="49.9083333333333" style="1"/>
    <col min="5" max="5" width="7.16666666666667" style="1"/>
    <col min="6" max="6" width="27.25" style="1"/>
  </cols>
  <sheetData>
    <row r="1" ht="48" customHeight="1" spans="1:6">
      <c r="A1" s="2" t="s">
        <v>296</v>
      </c>
      <c r="B1" s="19"/>
      <c r="C1" s="19"/>
      <c r="D1" s="19"/>
      <c r="E1" s="19"/>
      <c r="F1" s="19"/>
    </row>
    <row r="2" ht="19.5" customHeight="1" spans="1:6">
      <c r="A2" s="47" t="s">
        <v>18</v>
      </c>
      <c r="B2" s="48"/>
      <c r="C2" s="47"/>
      <c r="D2" s="47"/>
      <c r="E2" s="47"/>
      <c r="F2" s="49" t="s">
        <v>297</v>
      </c>
    </row>
    <row r="3" ht="28.5" customHeight="1" spans="1:6">
      <c r="A3" s="50" t="s">
        <v>20</v>
      </c>
      <c r="B3" s="50" t="s">
        <v>241</v>
      </c>
      <c r="C3" s="50" t="s">
        <v>242</v>
      </c>
      <c r="D3" s="50" t="s">
        <v>20</v>
      </c>
      <c r="E3" s="50" t="s">
        <v>241</v>
      </c>
      <c r="F3" s="50" t="s">
        <v>242</v>
      </c>
    </row>
    <row r="4" ht="28.5" customHeight="1" spans="1:6">
      <c r="A4" s="64" t="s">
        <v>298</v>
      </c>
      <c r="B4" s="65" t="s">
        <v>247</v>
      </c>
      <c r="C4" s="110">
        <f>C5+C6</f>
        <v>130122</v>
      </c>
      <c r="D4" s="64" t="s">
        <v>299</v>
      </c>
      <c r="E4" s="65" t="s">
        <v>251</v>
      </c>
      <c r="F4" s="96">
        <v>0</v>
      </c>
    </row>
    <row r="5" ht="28.5" customHeight="1" spans="1:6">
      <c r="A5" s="64" t="s">
        <v>300</v>
      </c>
      <c r="B5" s="65" t="s">
        <v>247</v>
      </c>
      <c r="C5" s="73">
        <v>78674</v>
      </c>
      <c r="D5" s="64" t="s">
        <v>301</v>
      </c>
      <c r="E5" s="65" t="s">
        <v>251</v>
      </c>
      <c r="F5" s="96">
        <v>0</v>
      </c>
    </row>
    <row r="6" ht="28.5" customHeight="1" spans="1:6">
      <c r="A6" s="64" t="s">
        <v>302</v>
      </c>
      <c r="B6" s="65" t="s">
        <v>247</v>
      </c>
      <c r="C6" s="73">
        <v>51448</v>
      </c>
      <c r="D6" s="64" t="s">
        <v>303</v>
      </c>
      <c r="E6" s="65" t="s">
        <v>38</v>
      </c>
      <c r="F6" s="90" t="s">
        <v>38</v>
      </c>
    </row>
    <row r="7" ht="28.5" customHeight="1" spans="1:6">
      <c r="A7" s="64" t="s">
        <v>304</v>
      </c>
      <c r="B7" s="65" t="s">
        <v>247</v>
      </c>
      <c r="C7" s="73">
        <v>98719</v>
      </c>
      <c r="D7" s="64" t="s">
        <v>305</v>
      </c>
      <c r="E7" s="65" t="s">
        <v>251</v>
      </c>
      <c r="F7" s="96">
        <v>423152347.58</v>
      </c>
    </row>
    <row r="8" ht="28.5" customHeight="1" spans="1:6">
      <c r="A8" s="64" t="s">
        <v>306</v>
      </c>
      <c r="B8" s="65" t="s">
        <v>38</v>
      </c>
      <c r="C8" s="65" t="s">
        <v>38</v>
      </c>
      <c r="D8" s="64" t="s">
        <v>307</v>
      </c>
      <c r="E8" s="65" t="s">
        <v>251</v>
      </c>
      <c r="F8" s="96">
        <v>423152347.58</v>
      </c>
    </row>
    <row r="9" ht="28.5" customHeight="1" spans="1:6">
      <c r="A9" s="64" t="s">
        <v>308</v>
      </c>
      <c r="B9" s="81" t="s">
        <v>251</v>
      </c>
      <c r="C9" s="87">
        <v>5492682510.74</v>
      </c>
      <c r="D9" s="64" t="s">
        <v>309</v>
      </c>
      <c r="E9" s="65" t="s">
        <v>251</v>
      </c>
      <c r="F9" s="96">
        <v>0</v>
      </c>
    </row>
    <row r="10" ht="28.5" customHeight="1" spans="1:6">
      <c r="A10" s="64" t="s">
        <v>310</v>
      </c>
      <c r="B10" s="81" t="s">
        <v>251</v>
      </c>
      <c r="C10" s="87">
        <v>4637760549</v>
      </c>
      <c r="D10" s="64" t="s">
        <v>311</v>
      </c>
      <c r="E10" s="65" t="s">
        <v>38</v>
      </c>
      <c r="F10" s="90" t="s">
        <v>38</v>
      </c>
    </row>
    <row r="11" ht="28.5" customHeight="1" spans="1:6">
      <c r="A11" s="64" t="s">
        <v>312</v>
      </c>
      <c r="B11" s="65" t="s">
        <v>38</v>
      </c>
      <c r="C11" s="65" t="s">
        <v>38</v>
      </c>
      <c r="D11" s="64" t="s">
        <v>313</v>
      </c>
      <c r="E11" s="65" t="s">
        <v>247</v>
      </c>
      <c r="F11" s="66">
        <v>20713</v>
      </c>
    </row>
    <row r="12" ht="28.5" customHeight="1" spans="1:6">
      <c r="A12" s="64" t="s">
        <v>314</v>
      </c>
      <c r="B12" s="81" t="s">
        <v>251</v>
      </c>
      <c r="C12" s="87">
        <v>436496556.73</v>
      </c>
      <c r="D12" s="64" t="s">
        <v>315</v>
      </c>
      <c r="E12" s="65" t="s">
        <v>247</v>
      </c>
      <c r="F12" s="66">
        <v>7400</v>
      </c>
    </row>
    <row r="13" ht="28.5" customHeight="1" spans="1:6">
      <c r="A13" s="64" t="s">
        <v>316</v>
      </c>
      <c r="B13" s="65" t="s">
        <v>38</v>
      </c>
      <c r="C13" s="65" t="s">
        <v>38</v>
      </c>
      <c r="D13" s="64" t="s">
        <v>317</v>
      </c>
      <c r="E13" s="65" t="s">
        <v>247</v>
      </c>
      <c r="F13" s="66">
        <v>723</v>
      </c>
    </row>
    <row r="14" ht="28.5" customHeight="1" spans="1:6">
      <c r="A14" s="111" t="s">
        <v>318</v>
      </c>
      <c r="B14" s="81" t="s">
        <v>251</v>
      </c>
      <c r="C14" s="87">
        <v>0</v>
      </c>
      <c r="D14" s="72" t="s">
        <v>319</v>
      </c>
      <c r="E14" s="52" t="s">
        <v>247</v>
      </c>
      <c r="F14" s="66">
        <v>1125</v>
      </c>
    </row>
    <row r="15" ht="28.5" customHeight="1" spans="1:6">
      <c r="A15" s="111" t="s">
        <v>320</v>
      </c>
      <c r="B15" s="81" t="s">
        <v>251</v>
      </c>
      <c r="C15" s="87">
        <v>0</v>
      </c>
      <c r="D15" s="112" t="s">
        <v>321</v>
      </c>
      <c r="E15" s="113" t="s">
        <v>251</v>
      </c>
      <c r="F15" s="71">
        <f>F16+F17</f>
        <v>0</v>
      </c>
    </row>
    <row r="16" ht="28.5" customHeight="1" spans="1:6">
      <c r="A16" s="111" t="s">
        <v>322</v>
      </c>
      <c r="B16" s="81" t="s">
        <v>251</v>
      </c>
      <c r="C16" s="87">
        <v>0</v>
      </c>
      <c r="D16" s="111" t="s">
        <v>323</v>
      </c>
      <c r="E16" s="81" t="s">
        <v>251</v>
      </c>
      <c r="F16" s="87">
        <v>0</v>
      </c>
    </row>
    <row r="17" ht="28.5" customHeight="1" spans="1:6">
      <c r="A17" s="51" t="s">
        <v>324</v>
      </c>
      <c r="B17" s="75" t="s">
        <v>251</v>
      </c>
      <c r="C17" s="82">
        <f>C14-C15+C16</f>
        <v>0</v>
      </c>
      <c r="D17" s="51" t="s">
        <v>325</v>
      </c>
      <c r="E17" s="75" t="s">
        <v>251</v>
      </c>
      <c r="F17" s="88">
        <v>0</v>
      </c>
    </row>
    <row r="18" ht="28.5" customHeight="1" spans="1:6">
      <c r="A18" s="58"/>
      <c r="B18" s="58"/>
      <c r="C18" s="58"/>
      <c r="D18" s="45"/>
      <c r="E18" s="45"/>
      <c r="F18" s="18" t="s">
        <v>326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5" orientation="landscape" errors="blank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zoomScalePageLayoutView="6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37.575" style="1"/>
    <col min="2" max="2" width="7.16666666666667" style="1"/>
    <col min="3" max="3" width="27.25" style="1"/>
    <col min="4" max="4" width="53.35" style="1"/>
    <col min="5" max="5" width="7.16666666666667" style="1"/>
    <col min="6" max="6" width="27.25" style="1"/>
  </cols>
  <sheetData>
    <row r="1" ht="48" customHeight="1" spans="1:6">
      <c r="A1" s="2" t="s">
        <v>327</v>
      </c>
      <c r="B1" s="19"/>
      <c r="C1" s="19"/>
      <c r="D1" s="19"/>
      <c r="E1" s="19"/>
      <c r="F1" s="19"/>
    </row>
    <row r="2" ht="19.5" customHeight="1" spans="1:6">
      <c r="A2" s="47" t="s">
        <v>328</v>
      </c>
      <c r="B2" s="47"/>
      <c r="C2" s="47"/>
      <c r="D2" s="47"/>
      <c r="E2" s="48"/>
      <c r="F2" s="49" t="s">
        <v>329</v>
      </c>
    </row>
    <row r="3" ht="28.5" customHeight="1" spans="1:6">
      <c r="A3" s="62" t="s">
        <v>330</v>
      </c>
      <c r="B3" s="62" t="s">
        <v>241</v>
      </c>
      <c r="C3" s="62" t="s">
        <v>242</v>
      </c>
      <c r="D3" s="62" t="s">
        <v>330</v>
      </c>
      <c r="E3" s="62" t="s">
        <v>241</v>
      </c>
      <c r="F3" s="89" t="s">
        <v>242</v>
      </c>
    </row>
    <row r="4" ht="28.5" customHeight="1" spans="1:6">
      <c r="A4" s="64" t="s">
        <v>298</v>
      </c>
      <c r="B4" s="65" t="s">
        <v>247</v>
      </c>
      <c r="C4" s="73">
        <v>0</v>
      </c>
      <c r="D4" s="64" t="s">
        <v>331</v>
      </c>
      <c r="E4" s="90" t="s">
        <v>38</v>
      </c>
      <c r="F4" s="91" t="s">
        <v>38</v>
      </c>
    </row>
    <row r="5" ht="28.5" customHeight="1" spans="1:6">
      <c r="A5" s="64" t="s">
        <v>332</v>
      </c>
      <c r="B5" s="65" t="s">
        <v>247</v>
      </c>
      <c r="C5" s="73">
        <v>0</v>
      </c>
      <c r="D5" s="64" t="s">
        <v>333</v>
      </c>
      <c r="E5" s="92" t="s">
        <v>38</v>
      </c>
      <c r="F5" s="93" t="s">
        <v>38</v>
      </c>
    </row>
    <row r="6" ht="28.5" customHeight="1" spans="1:6">
      <c r="A6" s="64" t="s">
        <v>334</v>
      </c>
      <c r="B6" s="65" t="s">
        <v>247</v>
      </c>
      <c r="C6" s="83">
        <v>0</v>
      </c>
      <c r="D6" s="64" t="s">
        <v>335</v>
      </c>
      <c r="E6" s="94" t="s">
        <v>251</v>
      </c>
      <c r="F6" s="11">
        <v>0</v>
      </c>
    </row>
    <row r="7" ht="28.5" customHeight="1" spans="1:6">
      <c r="A7" s="64" t="s">
        <v>336</v>
      </c>
      <c r="B7" s="90" t="s">
        <v>38</v>
      </c>
      <c r="C7" s="70" t="s">
        <v>38</v>
      </c>
      <c r="D7" s="64" t="s">
        <v>337</v>
      </c>
      <c r="E7" s="94" t="s">
        <v>251</v>
      </c>
      <c r="F7" s="95">
        <v>0</v>
      </c>
    </row>
    <row r="8" ht="28.5" customHeight="1" spans="1:6">
      <c r="A8" s="64" t="s">
        <v>338</v>
      </c>
      <c r="B8" s="65" t="s">
        <v>251</v>
      </c>
      <c r="C8" s="87">
        <v>0</v>
      </c>
      <c r="D8" s="64" t="s">
        <v>339</v>
      </c>
      <c r="E8" s="92" t="s">
        <v>251</v>
      </c>
      <c r="F8" s="96">
        <v>0</v>
      </c>
    </row>
    <row r="9" ht="28.5" customHeight="1" spans="1:6">
      <c r="A9" s="64" t="s">
        <v>340</v>
      </c>
      <c r="B9" s="65" t="s">
        <v>251</v>
      </c>
      <c r="C9" s="88">
        <v>0</v>
      </c>
      <c r="D9" s="64" t="s">
        <v>341</v>
      </c>
      <c r="E9" s="97" t="s">
        <v>251</v>
      </c>
      <c r="F9" s="98">
        <v>0</v>
      </c>
    </row>
    <row r="10" ht="28.5" customHeight="1" spans="1:6">
      <c r="A10" s="64" t="s">
        <v>342</v>
      </c>
      <c r="B10" s="93" t="s">
        <v>38</v>
      </c>
      <c r="C10" s="68" t="s">
        <v>38</v>
      </c>
      <c r="D10" s="27" t="s">
        <v>343</v>
      </c>
      <c r="E10" s="99" t="s">
        <v>251</v>
      </c>
      <c r="F10" s="95">
        <v>0</v>
      </c>
    </row>
    <row r="11" ht="28.5" customHeight="1" spans="1:6">
      <c r="A11" s="27" t="s">
        <v>305</v>
      </c>
      <c r="B11" s="100" t="s">
        <v>251</v>
      </c>
      <c r="C11" s="101">
        <v>0</v>
      </c>
      <c r="D11" s="64" t="s">
        <v>344</v>
      </c>
      <c r="E11" s="92" t="s">
        <v>251</v>
      </c>
      <c r="F11" s="102">
        <f>F7-F8</f>
        <v>0</v>
      </c>
    </row>
    <row r="12" ht="28.5" customHeight="1" spans="1:6">
      <c r="A12" s="27" t="s">
        <v>307</v>
      </c>
      <c r="B12" s="68" t="s">
        <v>251</v>
      </c>
      <c r="C12" s="87">
        <v>0</v>
      </c>
      <c r="D12" s="64" t="s">
        <v>345</v>
      </c>
      <c r="E12" s="92" t="s">
        <v>251</v>
      </c>
      <c r="F12" s="103">
        <f>F6+F11</f>
        <v>0</v>
      </c>
    </row>
    <row r="13" ht="28.5" customHeight="1" spans="1:6">
      <c r="A13" s="27" t="s">
        <v>309</v>
      </c>
      <c r="B13" s="68" t="s">
        <v>251</v>
      </c>
      <c r="C13" s="87">
        <v>0</v>
      </c>
      <c r="D13" s="64" t="s">
        <v>346</v>
      </c>
      <c r="E13" s="93" t="s">
        <v>38</v>
      </c>
      <c r="F13" s="100" t="s">
        <v>38</v>
      </c>
    </row>
    <row r="14" ht="28.5" customHeight="1" spans="1:6">
      <c r="A14" s="27" t="s">
        <v>347</v>
      </c>
      <c r="B14" s="68" t="s">
        <v>251</v>
      </c>
      <c r="C14" s="82">
        <f>C15+C16</f>
        <v>0</v>
      </c>
      <c r="D14" s="27" t="s">
        <v>348</v>
      </c>
      <c r="E14" s="104" t="s">
        <v>247</v>
      </c>
      <c r="F14" s="31">
        <v>0</v>
      </c>
    </row>
    <row r="15" ht="28.5" customHeight="1" spans="1:6">
      <c r="A15" s="27" t="s">
        <v>323</v>
      </c>
      <c r="B15" s="100" t="s">
        <v>251</v>
      </c>
      <c r="C15" s="105">
        <v>0</v>
      </c>
      <c r="D15" s="27" t="s">
        <v>349</v>
      </c>
      <c r="E15" s="104" t="s">
        <v>247</v>
      </c>
      <c r="F15" s="106">
        <v>0</v>
      </c>
    </row>
    <row r="16" ht="28.5" customHeight="1" spans="1:6">
      <c r="A16" s="38" t="s">
        <v>325</v>
      </c>
      <c r="B16" s="100" t="s">
        <v>251</v>
      </c>
      <c r="C16" s="107">
        <v>0</v>
      </c>
      <c r="D16" s="93" t="s">
        <v>38</v>
      </c>
      <c r="E16" s="68" t="s">
        <v>38</v>
      </c>
      <c r="F16" s="52" t="s">
        <v>38</v>
      </c>
    </row>
    <row r="17" ht="28.5" customHeight="1" spans="1:6">
      <c r="A17" s="108"/>
      <c r="B17" s="84"/>
      <c r="C17" s="109"/>
      <c r="D17" s="58"/>
      <c r="E17" s="58"/>
      <c r="F17" s="46" t="s">
        <v>350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zoomScalePageLayoutView="6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49.1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351</v>
      </c>
      <c r="B1" s="19"/>
      <c r="C1" s="19"/>
      <c r="D1" s="19"/>
      <c r="E1" s="19"/>
      <c r="F1" s="19"/>
    </row>
    <row r="2" ht="19.5" customHeight="1" spans="1:6">
      <c r="A2" s="47" t="s">
        <v>18</v>
      </c>
      <c r="B2" s="48"/>
      <c r="C2" s="47"/>
      <c r="D2" s="47"/>
      <c r="E2" s="47"/>
      <c r="F2" s="49" t="s">
        <v>352</v>
      </c>
    </row>
    <row r="3" ht="28.5" customHeight="1" spans="1:6">
      <c r="A3" s="50" t="s">
        <v>44</v>
      </c>
      <c r="B3" s="50" t="s">
        <v>241</v>
      </c>
      <c r="C3" s="50" t="s">
        <v>242</v>
      </c>
      <c r="D3" s="50" t="s">
        <v>44</v>
      </c>
      <c r="E3" s="50" t="s">
        <v>241</v>
      </c>
      <c r="F3" s="50" t="s">
        <v>242</v>
      </c>
    </row>
    <row r="4" ht="28.5" customHeight="1" spans="1:6">
      <c r="A4" s="85" t="s">
        <v>298</v>
      </c>
      <c r="B4" s="65" t="s">
        <v>247</v>
      </c>
      <c r="C4" s="73">
        <v>109075</v>
      </c>
      <c r="D4" s="86" t="s">
        <v>353</v>
      </c>
      <c r="E4" s="81" t="s">
        <v>251</v>
      </c>
      <c r="F4" s="87">
        <v>0</v>
      </c>
    </row>
    <row r="5" ht="28.5" customHeight="1" spans="1:6">
      <c r="A5" s="64" t="s">
        <v>354</v>
      </c>
      <c r="B5" s="65" t="s">
        <v>247</v>
      </c>
      <c r="C5" s="73">
        <v>109075</v>
      </c>
      <c r="D5" s="64" t="s">
        <v>355</v>
      </c>
      <c r="E5" s="81" t="s">
        <v>251</v>
      </c>
      <c r="F5" s="71">
        <f>C11-C12+F4</f>
        <v>0</v>
      </c>
    </row>
    <row r="6" ht="28.5" customHeight="1" spans="1:6">
      <c r="A6" s="64" t="s">
        <v>306</v>
      </c>
      <c r="B6" s="65" t="s">
        <v>251</v>
      </c>
      <c r="C6" s="87">
        <v>5048129029.6</v>
      </c>
      <c r="D6" s="64" t="s">
        <v>356</v>
      </c>
      <c r="E6" s="81" t="s">
        <v>251</v>
      </c>
      <c r="F6" s="87">
        <v>0</v>
      </c>
    </row>
    <row r="7" ht="28.5" customHeight="1" spans="1:6">
      <c r="A7" s="64" t="s">
        <v>312</v>
      </c>
      <c r="B7" s="65" t="s">
        <v>38</v>
      </c>
      <c r="C7" s="65" t="s">
        <v>38</v>
      </c>
      <c r="D7" s="64" t="s">
        <v>357</v>
      </c>
      <c r="E7" s="81" t="s">
        <v>251</v>
      </c>
      <c r="F7" s="87">
        <v>0</v>
      </c>
    </row>
    <row r="8" ht="28.5" customHeight="1" spans="1:6">
      <c r="A8" s="64" t="s">
        <v>358</v>
      </c>
      <c r="B8" s="65" t="s">
        <v>251</v>
      </c>
      <c r="C8" s="87">
        <v>21196103.98</v>
      </c>
      <c r="D8" s="64" t="s">
        <v>359</v>
      </c>
      <c r="E8" s="81" t="s">
        <v>247</v>
      </c>
      <c r="F8" s="73">
        <v>1390</v>
      </c>
    </row>
    <row r="9" ht="28.5" customHeight="1" spans="1:6">
      <c r="A9" s="64" t="s">
        <v>360</v>
      </c>
      <c r="B9" s="65" t="s">
        <v>251</v>
      </c>
      <c r="C9" s="87">
        <v>21196103.98</v>
      </c>
      <c r="D9" s="64" t="s">
        <v>361</v>
      </c>
      <c r="E9" s="81" t="s">
        <v>251</v>
      </c>
      <c r="F9" s="71">
        <f>F10+F11</f>
        <v>0</v>
      </c>
    </row>
    <row r="10" ht="28.5" customHeight="1" spans="1:6">
      <c r="A10" s="64" t="s">
        <v>362</v>
      </c>
      <c r="B10" s="65" t="s">
        <v>38</v>
      </c>
      <c r="C10" s="65" t="s">
        <v>38</v>
      </c>
      <c r="D10" s="64" t="s">
        <v>363</v>
      </c>
      <c r="E10" s="81" t="s">
        <v>251</v>
      </c>
      <c r="F10" s="87">
        <v>0</v>
      </c>
    </row>
    <row r="11" ht="28.5" customHeight="1" spans="1:6">
      <c r="A11" s="64" t="s">
        <v>364</v>
      </c>
      <c r="B11" s="81" t="s">
        <v>251</v>
      </c>
      <c r="C11" s="87">
        <v>0</v>
      </c>
      <c r="D11" s="64" t="s">
        <v>365</v>
      </c>
      <c r="E11" s="81" t="s">
        <v>251</v>
      </c>
      <c r="F11" s="87">
        <v>0</v>
      </c>
    </row>
    <row r="12" ht="28.5" customHeight="1" spans="1:6">
      <c r="A12" s="72" t="s">
        <v>366</v>
      </c>
      <c r="B12" s="52" t="s">
        <v>251</v>
      </c>
      <c r="C12" s="88">
        <v>0</v>
      </c>
      <c r="D12" s="52" t="s">
        <v>38</v>
      </c>
      <c r="E12" s="52" t="s">
        <v>38</v>
      </c>
      <c r="F12" s="52" t="s">
        <v>38</v>
      </c>
    </row>
    <row r="13" ht="28.5" customHeight="1" spans="1:6">
      <c r="A13" s="58"/>
      <c r="B13" s="58"/>
      <c r="C13" s="58"/>
      <c r="D13" s="45"/>
      <c r="E13" s="45"/>
      <c r="F13" s="18" t="s">
        <v>367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showGridLines="0" showZeros="0" zoomScalePageLayoutView="6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53.0666666666667" style="1"/>
    <col min="2" max="2" width="8.89166666666667" style="1"/>
    <col min="3" max="3" width="27.25" style="1"/>
    <col min="4" max="4" width="55.5" style="1"/>
    <col min="5" max="5" width="8.89166666666667" style="1"/>
    <col min="6" max="6" width="27.25" style="1"/>
  </cols>
  <sheetData>
    <row r="1" ht="48" customHeight="1" spans="1:6">
      <c r="A1" s="60" t="s">
        <v>368</v>
      </c>
      <c r="B1" s="61"/>
      <c r="C1" s="61"/>
      <c r="D1" s="61"/>
      <c r="E1" s="61"/>
      <c r="F1" s="61"/>
    </row>
    <row r="2" ht="19.5" customHeight="1" spans="1:6">
      <c r="A2" s="47" t="s">
        <v>18</v>
      </c>
      <c r="B2" s="48"/>
      <c r="C2" s="47"/>
      <c r="D2" s="47"/>
      <c r="E2" s="48"/>
      <c r="F2" s="49" t="s">
        <v>369</v>
      </c>
    </row>
    <row r="3" ht="28.5" customHeight="1" spans="1:6">
      <c r="A3" s="50" t="s">
        <v>20</v>
      </c>
      <c r="B3" s="62" t="s">
        <v>241</v>
      </c>
      <c r="C3" s="50" t="s">
        <v>242</v>
      </c>
      <c r="D3" s="63" t="s">
        <v>20</v>
      </c>
      <c r="E3" s="63" t="s">
        <v>241</v>
      </c>
      <c r="F3" s="63" t="s">
        <v>242</v>
      </c>
    </row>
    <row r="4" ht="28.5" customHeight="1" spans="1:6">
      <c r="A4" s="64" t="s">
        <v>298</v>
      </c>
      <c r="B4" s="65" t="s">
        <v>247</v>
      </c>
      <c r="C4" s="66">
        <v>46807</v>
      </c>
      <c r="D4" s="67" t="s">
        <v>370</v>
      </c>
      <c r="E4" s="68" t="s">
        <v>371</v>
      </c>
      <c r="F4" s="69">
        <v>10144</v>
      </c>
    </row>
    <row r="5" ht="28.5" customHeight="1" spans="1:6">
      <c r="A5" s="64" t="s">
        <v>372</v>
      </c>
      <c r="B5" s="65" t="s">
        <v>247</v>
      </c>
      <c r="C5" s="66">
        <v>32783</v>
      </c>
      <c r="D5" s="67" t="s">
        <v>373</v>
      </c>
      <c r="E5" s="70" t="s">
        <v>374</v>
      </c>
      <c r="F5" s="71">
        <v>1225.04</v>
      </c>
    </row>
    <row r="6" ht="28.5" customHeight="1" spans="1:6">
      <c r="A6" s="72" t="s">
        <v>375</v>
      </c>
      <c r="B6" s="65" t="s">
        <v>247</v>
      </c>
      <c r="C6" s="73">
        <v>2155</v>
      </c>
      <c r="D6" s="74" t="s">
        <v>376</v>
      </c>
      <c r="E6" s="75" t="s">
        <v>38</v>
      </c>
      <c r="F6" s="75" t="s">
        <v>38</v>
      </c>
    </row>
    <row r="7" ht="28.5" customHeight="1" spans="1:6">
      <c r="A7" s="74" t="s">
        <v>377</v>
      </c>
      <c r="B7" s="75" t="s">
        <v>38</v>
      </c>
      <c r="C7" s="75" t="s">
        <v>38</v>
      </c>
      <c r="D7" s="76" t="s">
        <v>378</v>
      </c>
      <c r="E7" s="77" t="s">
        <v>371</v>
      </c>
      <c r="F7" s="69">
        <v>9718</v>
      </c>
    </row>
    <row r="8" ht="28.5" customHeight="1" spans="1:6">
      <c r="A8" s="74" t="s">
        <v>308</v>
      </c>
      <c r="B8" s="78" t="s">
        <v>251</v>
      </c>
      <c r="C8" s="79">
        <v>2455544571</v>
      </c>
      <c r="D8" s="64" t="s">
        <v>379</v>
      </c>
      <c r="E8" s="65" t="s">
        <v>247</v>
      </c>
      <c r="F8" s="66">
        <v>0</v>
      </c>
    </row>
    <row r="9" ht="28.5" customHeight="1" spans="1:6">
      <c r="A9" s="74" t="s">
        <v>310</v>
      </c>
      <c r="B9" s="77" t="s">
        <v>251</v>
      </c>
      <c r="C9" s="80">
        <v>2455544571</v>
      </c>
      <c r="D9" s="64" t="s">
        <v>380</v>
      </c>
      <c r="E9" s="65" t="s">
        <v>247</v>
      </c>
      <c r="F9" s="66">
        <v>27849</v>
      </c>
    </row>
    <row r="10" ht="28.5" customHeight="1" spans="1:6">
      <c r="A10" s="76" t="s">
        <v>336</v>
      </c>
      <c r="B10" s="81" t="s">
        <v>38</v>
      </c>
      <c r="C10" s="75" t="s">
        <v>38</v>
      </c>
      <c r="D10" s="64" t="s">
        <v>381</v>
      </c>
      <c r="E10" s="65" t="s">
        <v>247</v>
      </c>
      <c r="F10" s="66">
        <v>199</v>
      </c>
    </row>
    <row r="11" ht="28.5" customHeight="1" spans="1:6">
      <c r="A11" s="64" t="s">
        <v>382</v>
      </c>
      <c r="B11" s="65" t="s">
        <v>251</v>
      </c>
      <c r="C11" s="79">
        <v>2383000</v>
      </c>
      <c r="D11" s="64" t="s">
        <v>383</v>
      </c>
      <c r="E11" s="65" t="s">
        <v>247</v>
      </c>
      <c r="F11" s="66">
        <v>10</v>
      </c>
    </row>
    <row r="12" ht="28.5" customHeight="1" spans="1:6">
      <c r="A12" s="64" t="s">
        <v>384</v>
      </c>
      <c r="B12" s="65" t="s">
        <v>251</v>
      </c>
      <c r="C12" s="79">
        <v>2383000</v>
      </c>
      <c r="D12" s="64" t="s">
        <v>385</v>
      </c>
      <c r="E12" s="65" t="s">
        <v>247</v>
      </c>
      <c r="F12" s="66">
        <v>2827</v>
      </c>
    </row>
    <row r="13" ht="28.5" customHeight="1" spans="1:6">
      <c r="A13" s="64" t="s">
        <v>386</v>
      </c>
      <c r="B13" s="65" t="s">
        <v>251</v>
      </c>
      <c r="C13" s="80">
        <v>0</v>
      </c>
      <c r="D13" s="64" t="s">
        <v>387</v>
      </c>
      <c r="E13" s="65" t="s">
        <v>247</v>
      </c>
      <c r="F13" s="66">
        <v>0</v>
      </c>
    </row>
    <row r="14" ht="28.5" customHeight="1" spans="1:6">
      <c r="A14" s="64" t="s">
        <v>388</v>
      </c>
      <c r="B14" s="65" t="s">
        <v>251</v>
      </c>
      <c r="C14" s="71">
        <f>C11-C12+C13</f>
        <v>0</v>
      </c>
      <c r="D14" s="64" t="s">
        <v>389</v>
      </c>
      <c r="E14" s="65" t="s">
        <v>247</v>
      </c>
      <c r="F14" s="66">
        <v>0</v>
      </c>
    </row>
    <row r="15" ht="28.5" customHeight="1" spans="1:6">
      <c r="A15" s="64" t="s">
        <v>390</v>
      </c>
      <c r="B15" s="81" t="s">
        <v>38</v>
      </c>
      <c r="C15" s="81" t="s">
        <v>38</v>
      </c>
      <c r="D15" s="64" t="s">
        <v>391</v>
      </c>
      <c r="E15" s="65" t="s">
        <v>251</v>
      </c>
      <c r="F15" s="82">
        <f>F16+F17</f>
        <v>0</v>
      </c>
    </row>
    <row r="16" ht="28.5" customHeight="1" spans="1:6">
      <c r="A16" s="64" t="s">
        <v>392</v>
      </c>
      <c r="B16" s="65" t="s">
        <v>247</v>
      </c>
      <c r="C16" s="73">
        <v>900</v>
      </c>
      <c r="D16" s="64" t="s">
        <v>323</v>
      </c>
      <c r="E16" s="65" t="s">
        <v>251</v>
      </c>
      <c r="F16" s="79">
        <v>0</v>
      </c>
    </row>
    <row r="17" ht="28.5" customHeight="1" spans="1:6">
      <c r="A17" s="72" t="s">
        <v>393</v>
      </c>
      <c r="B17" s="52" t="s">
        <v>247</v>
      </c>
      <c r="C17" s="83">
        <v>1849</v>
      </c>
      <c r="D17" s="72" t="s">
        <v>325</v>
      </c>
      <c r="E17" s="52" t="s">
        <v>251</v>
      </c>
      <c r="F17" s="79">
        <v>0</v>
      </c>
    </row>
    <row r="18" ht="28.5" customHeight="1" spans="1:6">
      <c r="A18" s="45"/>
      <c r="B18" s="45"/>
      <c r="C18" s="45"/>
      <c r="D18" s="45"/>
      <c r="E18" s="84"/>
      <c r="F18" s="46" t="s">
        <v>394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85" orientation="landscape" errors="blank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zoomScalePageLayoutView="60" workbookViewId="0">
      <pane topLeftCell="A4" activePane="bottomRight" state="frozen"/>
      <selection activeCell="A1" sqref="A1:F1"/>
    </sheetView>
  </sheetViews>
  <sheetFormatPr defaultColWidth="8" defaultRowHeight="14.25" outlineLevelCol="5"/>
  <cols>
    <col min="1" max="1" width="45.8916666666667" style="1"/>
    <col min="2" max="2" width="7.16666666666667" style="1"/>
    <col min="3" max="3" width="27.25" style="1"/>
    <col min="4" max="4" width="45.8916666666667" style="1"/>
    <col min="5" max="5" width="7.16666666666667" style="1"/>
    <col min="6" max="6" width="27.25" style="1"/>
  </cols>
  <sheetData>
    <row r="1" ht="48" customHeight="1" spans="1:6">
      <c r="A1" s="2" t="s">
        <v>395</v>
      </c>
      <c r="B1" s="19"/>
      <c r="C1" s="54"/>
      <c r="D1" s="54"/>
      <c r="E1" s="19"/>
      <c r="F1" s="19"/>
    </row>
    <row r="2" ht="19.5" customHeight="1" spans="1:6">
      <c r="A2" s="24" t="s">
        <v>18</v>
      </c>
      <c r="B2" s="55"/>
      <c r="C2" s="56"/>
      <c r="D2" s="56"/>
      <c r="E2" s="55"/>
      <c r="F2" s="57" t="s">
        <v>396</v>
      </c>
    </row>
    <row r="3" ht="28.5" customHeight="1" spans="1:6">
      <c r="A3" s="8" t="s">
        <v>20</v>
      </c>
      <c r="B3" s="8" t="s">
        <v>241</v>
      </c>
      <c r="C3" s="8" t="s">
        <v>397</v>
      </c>
      <c r="D3" s="8" t="s">
        <v>20</v>
      </c>
      <c r="E3" s="8" t="s">
        <v>241</v>
      </c>
      <c r="F3" s="8" t="s">
        <v>397</v>
      </c>
    </row>
    <row r="4" ht="28.5" customHeight="1" spans="1:6">
      <c r="A4" s="39" t="s">
        <v>398</v>
      </c>
      <c r="B4" s="12" t="s">
        <v>38</v>
      </c>
      <c r="C4" s="12" t="s">
        <v>38</v>
      </c>
      <c r="D4" s="9" t="s">
        <v>399</v>
      </c>
      <c r="E4" s="12" t="s">
        <v>251</v>
      </c>
      <c r="F4" s="10">
        <f>C6-C10</f>
        <v>1230788.35</v>
      </c>
    </row>
    <row r="5" ht="28.5" customHeight="1" spans="1:6">
      <c r="A5" s="39" t="s">
        <v>400</v>
      </c>
      <c r="B5" s="12" t="s">
        <v>251</v>
      </c>
      <c r="C5" s="11">
        <v>6021878.78</v>
      </c>
      <c r="D5" s="9" t="s">
        <v>401</v>
      </c>
      <c r="E5" s="12" t="s">
        <v>251</v>
      </c>
      <c r="F5" s="10">
        <f>C5+F4</f>
        <v>7252667.13</v>
      </c>
    </row>
    <row r="6" ht="28.5" customHeight="1" spans="1:6">
      <c r="A6" s="39" t="s">
        <v>402</v>
      </c>
      <c r="B6" s="12" t="s">
        <v>251</v>
      </c>
      <c r="C6" s="11">
        <v>46296737.93</v>
      </c>
      <c r="D6" s="9" t="s">
        <v>403</v>
      </c>
      <c r="E6" s="12" t="s">
        <v>247</v>
      </c>
      <c r="F6" s="10">
        <f>F7+F8</f>
        <v>17224</v>
      </c>
    </row>
    <row r="7" ht="28.5" customHeight="1" spans="1:6">
      <c r="A7" s="39" t="s">
        <v>404</v>
      </c>
      <c r="B7" s="12" t="s">
        <v>251</v>
      </c>
      <c r="C7" s="11">
        <v>43220310.68</v>
      </c>
      <c r="D7" s="9" t="s">
        <v>405</v>
      </c>
      <c r="E7" s="12" t="s">
        <v>247</v>
      </c>
      <c r="F7" s="11">
        <v>17224</v>
      </c>
    </row>
    <row r="8" ht="28.5" customHeight="1" spans="1:6">
      <c r="A8" s="39" t="s">
        <v>406</v>
      </c>
      <c r="B8" s="12" t="s">
        <v>251</v>
      </c>
      <c r="C8" s="11">
        <v>2048426.47</v>
      </c>
      <c r="D8" s="9" t="s">
        <v>407</v>
      </c>
      <c r="E8" s="12" t="s">
        <v>247</v>
      </c>
      <c r="F8" s="11">
        <v>0</v>
      </c>
    </row>
    <row r="9" ht="28.5" customHeight="1" spans="1:6">
      <c r="A9" s="39" t="s">
        <v>408</v>
      </c>
      <c r="B9" s="12" t="s">
        <v>251</v>
      </c>
      <c r="C9" s="11">
        <v>0</v>
      </c>
      <c r="D9" s="9" t="s">
        <v>409</v>
      </c>
      <c r="E9" s="12" t="s">
        <v>251</v>
      </c>
      <c r="F9" s="10">
        <f>F10+F11</f>
        <v>335722555.9</v>
      </c>
    </row>
    <row r="10" ht="28.5" customHeight="1" spans="1:6">
      <c r="A10" s="39" t="s">
        <v>410</v>
      </c>
      <c r="B10" s="12" t="s">
        <v>251</v>
      </c>
      <c r="C10" s="11">
        <v>45065949.58</v>
      </c>
      <c r="D10" s="9" t="s">
        <v>411</v>
      </c>
      <c r="E10" s="12" t="s">
        <v>251</v>
      </c>
      <c r="F10" s="11">
        <v>274618117.5</v>
      </c>
    </row>
    <row r="11" ht="28.5" customHeight="1" spans="1:6">
      <c r="A11" s="39" t="s">
        <v>412</v>
      </c>
      <c r="B11" s="12" t="s">
        <v>251</v>
      </c>
      <c r="C11" s="11">
        <v>0</v>
      </c>
      <c r="D11" s="9" t="s">
        <v>413</v>
      </c>
      <c r="E11" s="12" t="s">
        <v>251</v>
      </c>
      <c r="F11" s="11">
        <v>61104438.4</v>
      </c>
    </row>
    <row r="12" ht="28.5" customHeight="1" spans="1:6">
      <c r="A12" s="58"/>
      <c r="B12" s="59"/>
      <c r="C12" s="58"/>
      <c r="D12" s="58"/>
      <c r="E12" s="59"/>
      <c r="F12" s="46" t="s">
        <v>414</v>
      </c>
    </row>
  </sheetData>
  <mergeCells count="1">
    <mergeCell ref="A1:F1"/>
  </mergeCells>
  <printOptions horizontalCentered="1"/>
  <pageMargins left="0.393700787401575" right="0.393700787401575" top="0.78740157480315" bottom="0.393700787401575" header="0.51181" footer="0.51181"/>
  <pageSetup paperSize="9" scale="90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zoomScalePageLayoutView="60" topLeftCell="H1" workbookViewId="0">
      <pane topLeftCell="D7" activePane="bottomRight" state="frozen"/>
      <selection activeCell="Q18" sqref="Q3 Q18"/>
    </sheetView>
  </sheetViews>
  <sheetFormatPr defaultColWidth="8" defaultRowHeight="14.25"/>
  <cols>
    <col min="1" max="1" width="23.6666666666667" style="1"/>
    <col min="2" max="2" width="23.375" style="1"/>
    <col min="3" max="3" width="22.8" style="1"/>
    <col min="4" max="17" width="24.2333333333333" style="1"/>
  </cols>
  <sheetData>
    <row r="1" ht="48" customHeight="1" spans="1:17">
      <c r="A1" s="2" t="s">
        <v>17</v>
      </c>
      <c r="B1" s="19"/>
      <c r="C1" s="19"/>
      <c r="D1" s="163"/>
      <c r="E1" s="19"/>
      <c r="F1" s="164"/>
      <c r="G1" s="164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customHeight="1" spans="1:17">
      <c r="A2" s="142"/>
      <c r="B2" s="142"/>
      <c r="C2" s="142"/>
      <c r="D2" s="21"/>
      <c r="E2" s="142"/>
      <c r="F2" s="146"/>
      <c r="G2" s="146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ht="19.5" customHeight="1" spans="1:17">
      <c r="A3" s="21"/>
      <c r="B3" s="21"/>
      <c r="C3" s="21"/>
      <c r="D3" s="21"/>
      <c r="E3" s="21"/>
      <c r="F3" s="146"/>
      <c r="G3" s="146"/>
      <c r="H3" s="21"/>
      <c r="I3" s="21"/>
      <c r="J3" s="131"/>
      <c r="K3" s="21"/>
      <c r="L3" s="21"/>
      <c r="M3" s="21"/>
      <c r="N3" s="21"/>
      <c r="O3" s="131"/>
      <c r="P3" s="131"/>
      <c r="Q3" s="131"/>
    </row>
    <row r="4" ht="19.5" customHeight="1" spans="1:17">
      <c r="A4" s="47" t="s">
        <v>18</v>
      </c>
      <c r="B4" s="48"/>
      <c r="C4" s="47"/>
      <c r="D4" s="47"/>
      <c r="E4" s="47"/>
      <c r="F4" s="117"/>
      <c r="G4" s="117"/>
      <c r="H4" s="47"/>
      <c r="I4" s="47"/>
      <c r="J4" s="49"/>
      <c r="K4" s="47"/>
      <c r="L4" s="47"/>
      <c r="M4" s="47"/>
      <c r="N4" s="47"/>
      <c r="O4" s="49"/>
      <c r="P4" s="49"/>
      <c r="Q4" s="49" t="s">
        <v>19</v>
      </c>
    </row>
    <row r="5" ht="30" customHeight="1" spans="1:17">
      <c r="A5" s="62" t="s">
        <v>20</v>
      </c>
      <c r="B5" s="62" t="s">
        <v>21</v>
      </c>
      <c r="C5" s="124"/>
      <c r="D5" s="62" t="s">
        <v>22</v>
      </c>
      <c r="E5" s="124"/>
      <c r="F5" s="62" t="s">
        <v>23</v>
      </c>
      <c r="G5" s="165"/>
      <c r="H5" s="132" t="s">
        <v>24</v>
      </c>
      <c r="I5" s="124"/>
      <c r="J5" s="62" t="s">
        <v>25</v>
      </c>
      <c r="K5" s="124"/>
      <c r="L5" s="62" t="s">
        <v>26</v>
      </c>
      <c r="M5" s="124"/>
      <c r="N5" s="62" t="s">
        <v>27</v>
      </c>
      <c r="O5" s="124"/>
      <c r="P5" s="62" t="s">
        <v>28</v>
      </c>
      <c r="Q5" s="124"/>
    </row>
    <row r="6" ht="30" customHeight="1" spans="1:17">
      <c r="A6" s="124"/>
      <c r="B6" s="62" t="s">
        <v>29</v>
      </c>
      <c r="C6" s="62" t="s">
        <v>30</v>
      </c>
      <c r="D6" s="50" t="s">
        <v>29</v>
      </c>
      <c r="E6" s="50" t="s">
        <v>30</v>
      </c>
      <c r="F6" s="50" t="s">
        <v>29</v>
      </c>
      <c r="G6" s="166" t="s">
        <v>30</v>
      </c>
      <c r="H6" s="123" t="s">
        <v>29</v>
      </c>
      <c r="I6" s="50" t="s">
        <v>30</v>
      </c>
      <c r="J6" s="62" t="s">
        <v>29</v>
      </c>
      <c r="K6" s="62" t="s">
        <v>30</v>
      </c>
      <c r="L6" s="62" t="s">
        <v>29</v>
      </c>
      <c r="M6" s="62" t="s">
        <v>30</v>
      </c>
      <c r="N6" s="62" t="s">
        <v>29</v>
      </c>
      <c r="O6" s="62" t="s">
        <v>30</v>
      </c>
      <c r="P6" s="62" t="s">
        <v>29</v>
      </c>
      <c r="Q6" s="62" t="s">
        <v>30</v>
      </c>
    </row>
    <row r="7" ht="30" customHeight="1" spans="1:17">
      <c r="A7" s="64" t="s">
        <v>31</v>
      </c>
      <c r="B7" s="71">
        <f t="shared" ref="B7:B12" si="0">D7+F7+H7+J7+L7+N7+P7</f>
        <v>1415609343.11</v>
      </c>
      <c r="C7" s="71">
        <f t="shared" ref="C7:C12" si="1">E7+G7+I7+K7+M7+O7+Q7</f>
        <v>1550172545.49</v>
      </c>
      <c r="D7" s="71">
        <f>D8+D9+D10+D11+D12+D13</f>
        <v>0</v>
      </c>
      <c r="E7" s="71">
        <f>E8+E9+E10+E11+E12+E13</f>
        <v>0</v>
      </c>
      <c r="F7" s="71">
        <f>F8+F9+F10+F11+F12+F13</f>
        <v>0</v>
      </c>
      <c r="G7" s="102">
        <f>G8+G9+G10+G11+G12+G13</f>
        <v>0</v>
      </c>
      <c r="H7" s="133">
        <f t="shared" ref="H7:Q7" si="2">H8+H9+H10+H11+H12</f>
        <v>136885860.27</v>
      </c>
      <c r="I7" s="71">
        <f t="shared" si="2"/>
        <v>184632367.84</v>
      </c>
      <c r="J7" s="71">
        <f t="shared" si="2"/>
        <v>1019584889.44</v>
      </c>
      <c r="K7" s="71">
        <f t="shared" si="2"/>
        <v>1120011593.63</v>
      </c>
      <c r="L7" s="71">
        <f t="shared" si="2"/>
        <v>9209559.93</v>
      </c>
      <c r="M7" s="71">
        <f t="shared" si="2"/>
        <v>20502398.66</v>
      </c>
      <c r="N7" s="71">
        <f t="shared" si="2"/>
        <v>196303964.64</v>
      </c>
      <c r="O7" s="71">
        <f t="shared" si="2"/>
        <v>178535326.33</v>
      </c>
      <c r="P7" s="71">
        <f t="shared" si="2"/>
        <v>53625068.83</v>
      </c>
      <c r="Q7" s="71">
        <f t="shared" si="2"/>
        <v>46490859.03</v>
      </c>
    </row>
    <row r="8" ht="30" customHeight="1" spans="1:17">
      <c r="A8" s="64" t="s">
        <v>32</v>
      </c>
      <c r="B8" s="71">
        <f t="shared" si="0"/>
        <v>0</v>
      </c>
      <c r="C8" s="71">
        <f t="shared" si="1"/>
        <v>0</v>
      </c>
      <c r="D8" s="87">
        <v>0</v>
      </c>
      <c r="E8" s="87">
        <v>0</v>
      </c>
      <c r="F8" s="87">
        <v>0</v>
      </c>
      <c r="G8" s="96">
        <v>0</v>
      </c>
      <c r="H8" s="16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</row>
    <row r="9" ht="30" customHeight="1" spans="1:17">
      <c r="A9" s="64" t="s">
        <v>33</v>
      </c>
      <c r="B9" s="71">
        <f t="shared" si="0"/>
        <v>46666023.31</v>
      </c>
      <c r="C9" s="71">
        <f t="shared" si="1"/>
        <v>118902250.91</v>
      </c>
      <c r="D9" s="87">
        <v>0</v>
      </c>
      <c r="E9" s="87">
        <v>0</v>
      </c>
      <c r="F9" s="87">
        <v>0</v>
      </c>
      <c r="G9" s="96">
        <v>0</v>
      </c>
      <c r="H9" s="167">
        <v>21431156.89</v>
      </c>
      <c r="I9" s="87">
        <v>29465374.9</v>
      </c>
      <c r="J9" s="87">
        <v>23678860.7</v>
      </c>
      <c r="K9" s="87">
        <v>79284686.51</v>
      </c>
      <c r="L9" s="87">
        <v>0</v>
      </c>
      <c r="M9" s="87">
        <v>0</v>
      </c>
      <c r="N9" s="87">
        <v>737151.66</v>
      </c>
      <c r="O9" s="87">
        <v>312858.15</v>
      </c>
      <c r="P9" s="87">
        <v>818854.06</v>
      </c>
      <c r="Q9" s="87">
        <v>9839331.35</v>
      </c>
    </row>
    <row r="10" ht="30" customHeight="1" spans="1:17">
      <c r="A10" s="64" t="s">
        <v>34</v>
      </c>
      <c r="B10" s="71">
        <f t="shared" si="0"/>
        <v>1363071692.88</v>
      </c>
      <c r="C10" s="71">
        <f t="shared" si="1"/>
        <v>1434311131.1</v>
      </c>
      <c r="D10" s="87">
        <v>0</v>
      </c>
      <c r="E10" s="87">
        <v>0</v>
      </c>
      <c r="F10" s="87">
        <v>0</v>
      </c>
      <c r="G10" s="96">
        <v>0</v>
      </c>
      <c r="H10" s="167">
        <v>115454703.38</v>
      </c>
      <c r="I10" s="87">
        <v>155166992.94</v>
      </c>
      <c r="J10" s="87">
        <v>990034401.82</v>
      </c>
      <c r="K10" s="87">
        <v>1032487790.41</v>
      </c>
      <c r="L10" s="87">
        <v>9209559.93</v>
      </c>
      <c r="M10" s="87">
        <v>20502398.66</v>
      </c>
      <c r="N10" s="87">
        <v>195566812.98</v>
      </c>
      <c r="O10" s="87">
        <v>189502421.41</v>
      </c>
      <c r="P10" s="87">
        <v>52806214.77</v>
      </c>
      <c r="Q10" s="87">
        <v>36651527.68</v>
      </c>
    </row>
    <row r="11" ht="30" customHeight="1" spans="1:17">
      <c r="A11" s="64" t="s">
        <v>35</v>
      </c>
      <c r="B11" s="71">
        <f t="shared" si="0"/>
        <v>5871626.92</v>
      </c>
      <c r="C11" s="71">
        <f t="shared" si="1"/>
        <v>-3040836.52</v>
      </c>
      <c r="D11" s="87">
        <v>0</v>
      </c>
      <c r="E11" s="87">
        <v>0</v>
      </c>
      <c r="F11" s="87">
        <v>0</v>
      </c>
      <c r="G11" s="96">
        <v>0</v>
      </c>
      <c r="H11" s="167">
        <v>0</v>
      </c>
      <c r="I11" s="87">
        <v>0</v>
      </c>
      <c r="J11" s="87">
        <v>5871626.92</v>
      </c>
      <c r="K11" s="87">
        <v>8239116.71</v>
      </c>
      <c r="L11" s="87">
        <v>0</v>
      </c>
      <c r="M11" s="87">
        <v>0</v>
      </c>
      <c r="N11" s="87">
        <v>0</v>
      </c>
      <c r="O11" s="87">
        <v>-11279953.23</v>
      </c>
      <c r="P11" s="87">
        <v>0</v>
      </c>
      <c r="Q11" s="87">
        <v>0</v>
      </c>
    </row>
    <row r="12" ht="30" customHeight="1" spans="1:17">
      <c r="A12" s="64" t="s">
        <v>36</v>
      </c>
      <c r="B12" s="71">
        <f t="shared" si="0"/>
        <v>0</v>
      </c>
      <c r="C12" s="71">
        <f t="shared" si="1"/>
        <v>0</v>
      </c>
      <c r="D12" s="87">
        <v>0</v>
      </c>
      <c r="E12" s="87">
        <v>0</v>
      </c>
      <c r="F12" s="87">
        <v>0</v>
      </c>
      <c r="G12" s="96">
        <v>0</v>
      </c>
      <c r="H12" s="16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30" customHeight="1" spans="1:17">
      <c r="A13" s="64" t="s">
        <v>37</v>
      </c>
      <c r="B13" s="71">
        <f>D13+F13</f>
        <v>0</v>
      </c>
      <c r="C13" s="71">
        <f>E13+G13</f>
        <v>0</v>
      </c>
      <c r="D13" s="87">
        <v>0</v>
      </c>
      <c r="E13" s="87">
        <v>0</v>
      </c>
      <c r="F13" s="87">
        <v>0</v>
      </c>
      <c r="G13" s="87">
        <v>0</v>
      </c>
      <c r="H13" s="65" t="s">
        <v>38</v>
      </c>
      <c r="I13" s="65" t="s">
        <v>38</v>
      </c>
      <c r="J13" s="65" t="s">
        <v>38</v>
      </c>
      <c r="K13" s="65" t="s">
        <v>38</v>
      </c>
      <c r="L13" s="65" t="s">
        <v>38</v>
      </c>
      <c r="M13" s="65" t="s">
        <v>38</v>
      </c>
      <c r="N13" s="65" t="s">
        <v>38</v>
      </c>
      <c r="O13" s="65" t="s">
        <v>38</v>
      </c>
      <c r="P13" s="65" t="s">
        <v>38</v>
      </c>
      <c r="Q13" s="65" t="s">
        <v>38</v>
      </c>
    </row>
    <row r="14" ht="30" customHeight="1" spans="1:17">
      <c r="A14" s="64" t="s">
        <v>39</v>
      </c>
      <c r="B14" s="71">
        <f>D14+F14+H14+J14+L14+N14+P14</f>
        <v>16640264.27</v>
      </c>
      <c r="C14" s="71">
        <f>E14+G14+I14+K14+M14+O14+Q14</f>
        <v>34522914.46</v>
      </c>
      <c r="D14" s="71">
        <f t="shared" ref="D14:Q14" si="3">D15+D16</f>
        <v>0</v>
      </c>
      <c r="E14" s="71">
        <f t="shared" si="3"/>
        <v>0</v>
      </c>
      <c r="F14" s="71">
        <f t="shared" si="3"/>
        <v>0</v>
      </c>
      <c r="G14" s="102">
        <f t="shared" si="3"/>
        <v>0</v>
      </c>
      <c r="H14" s="133">
        <f t="shared" si="3"/>
        <v>10430498.14</v>
      </c>
      <c r="I14" s="71">
        <f t="shared" si="3"/>
        <v>17254468.53</v>
      </c>
      <c r="J14" s="71">
        <f t="shared" si="3"/>
        <v>1732340.37</v>
      </c>
      <c r="K14" s="71">
        <f t="shared" si="3"/>
        <v>1597047.55</v>
      </c>
      <c r="L14" s="71">
        <f t="shared" si="3"/>
        <v>4477425.76</v>
      </c>
      <c r="M14" s="71">
        <f t="shared" si="3"/>
        <v>15670968.54</v>
      </c>
      <c r="N14" s="71">
        <f t="shared" si="3"/>
        <v>0</v>
      </c>
      <c r="O14" s="71">
        <f t="shared" si="3"/>
        <v>0</v>
      </c>
      <c r="P14" s="71">
        <f t="shared" si="3"/>
        <v>0</v>
      </c>
      <c r="Q14" s="71">
        <f t="shared" si="3"/>
        <v>429.84</v>
      </c>
    </row>
    <row r="15" ht="30" customHeight="1" spans="1:17">
      <c r="A15" s="64" t="s">
        <v>40</v>
      </c>
      <c r="B15" s="71">
        <f>D15+F15+H15+J15+L15+N15+P15</f>
        <v>0</v>
      </c>
      <c r="C15" s="71">
        <f>E15+G15+I15+K15+M15+O15+Q15</f>
        <v>0</v>
      </c>
      <c r="D15" s="87">
        <v>0</v>
      </c>
      <c r="E15" s="87">
        <v>0</v>
      </c>
      <c r="F15" s="87">
        <v>0</v>
      </c>
      <c r="G15" s="96">
        <v>0</v>
      </c>
      <c r="H15" s="16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</row>
    <row r="16" ht="30" customHeight="1" spans="1:17">
      <c r="A16" s="64" t="s">
        <v>41</v>
      </c>
      <c r="B16" s="71">
        <f>D16+F16+H16+J16+L16+N16+P16</f>
        <v>16640264.27</v>
      </c>
      <c r="C16" s="71">
        <f>E16+G16+I16+K16+M16+O16+Q16</f>
        <v>34522914.46</v>
      </c>
      <c r="D16" s="87">
        <v>0</v>
      </c>
      <c r="E16" s="87">
        <v>0</v>
      </c>
      <c r="F16" s="87">
        <v>0</v>
      </c>
      <c r="G16" s="96">
        <v>0</v>
      </c>
      <c r="H16" s="167">
        <v>10430498.14</v>
      </c>
      <c r="I16" s="87">
        <v>17254468.53</v>
      </c>
      <c r="J16" s="87">
        <v>1732340.37</v>
      </c>
      <c r="K16" s="87">
        <v>1597047.55</v>
      </c>
      <c r="L16" s="87">
        <v>4477425.76</v>
      </c>
      <c r="M16" s="87">
        <v>15670968.54</v>
      </c>
      <c r="N16" s="87">
        <v>0</v>
      </c>
      <c r="O16" s="87">
        <v>0</v>
      </c>
      <c r="P16" s="87">
        <v>0</v>
      </c>
      <c r="Q16" s="87">
        <v>429.84</v>
      </c>
    </row>
    <row r="17" ht="30" customHeight="1" spans="1:17">
      <c r="A17" s="64" t="s">
        <v>42</v>
      </c>
      <c r="B17" s="71">
        <f>D17+F17+H17+J17+L17+N17+P17</f>
        <v>1398969078.84</v>
      </c>
      <c r="C17" s="71">
        <f>E17+G17+I17+K17+M17+O17+Q17</f>
        <v>1515649631.03</v>
      </c>
      <c r="D17" s="71">
        <f t="shared" ref="D17:Q17" si="4">D7-D14</f>
        <v>0</v>
      </c>
      <c r="E17" s="71">
        <f t="shared" si="4"/>
        <v>0</v>
      </c>
      <c r="F17" s="82">
        <f t="shared" si="4"/>
        <v>0</v>
      </c>
      <c r="G17" s="103">
        <f t="shared" si="4"/>
        <v>0</v>
      </c>
      <c r="H17" s="133">
        <f t="shared" si="4"/>
        <v>126455362.13</v>
      </c>
      <c r="I17" s="71">
        <f t="shared" si="4"/>
        <v>167377899.31</v>
      </c>
      <c r="J17" s="71">
        <f t="shared" si="4"/>
        <v>1017852549.07</v>
      </c>
      <c r="K17" s="71">
        <f t="shared" si="4"/>
        <v>1118414546.08</v>
      </c>
      <c r="L17" s="71">
        <f t="shared" si="4"/>
        <v>4732134.17</v>
      </c>
      <c r="M17" s="71">
        <f t="shared" si="4"/>
        <v>4831430.12</v>
      </c>
      <c r="N17" s="71">
        <f t="shared" si="4"/>
        <v>196303964.64</v>
      </c>
      <c r="O17" s="71">
        <f t="shared" si="4"/>
        <v>178535326.33</v>
      </c>
      <c r="P17" s="71">
        <f t="shared" si="4"/>
        <v>53625068.83</v>
      </c>
      <c r="Q17" s="71">
        <f t="shared" si="4"/>
        <v>46490429.19</v>
      </c>
    </row>
    <row r="18" ht="30" customHeight="1" spans="1:17">
      <c r="A18" s="139"/>
      <c r="B18" s="139"/>
      <c r="C18" s="139"/>
      <c r="D18" s="139"/>
      <c r="E18" s="139"/>
      <c r="F18" s="58"/>
      <c r="G18" s="58"/>
      <c r="H18" s="139"/>
      <c r="I18" s="139"/>
      <c r="J18" s="139"/>
      <c r="K18" s="139"/>
      <c r="L18" s="139"/>
      <c r="M18" s="139"/>
      <c r="N18" s="139"/>
      <c r="O18" s="168"/>
      <c r="P18" s="168"/>
      <c r="Q18" s="168"/>
    </row>
  </sheetData>
  <mergeCells count="10">
    <mergeCell ref="A1:Q1"/>
    <mergeCell ref="B5:C5"/>
    <mergeCell ref="D5:E5"/>
    <mergeCell ref="F5:G5"/>
    <mergeCell ref="H5:I5"/>
    <mergeCell ref="J5:K5"/>
    <mergeCell ref="L5:M5"/>
    <mergeCell ref="N5:O5"/>
    <mergeCell ref="P5:Q5"/>
    <mergeCell ref="A5:A6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zoomScalePageLayoutView="60" workbookViewId="0">
      <selection activeCell="A1" sqref="A1:C1"/>
    </sheetView>
  </sheetViews>
  <sheetFormatPr defaultColWidth="8" defaultRowHeight="14.25" outlineLevelCol="2"/>
  <cols>
    <col min="1" max="1" width="45.8916666666667" style="1"/>
    <col min="2" max="2" width="7.16666666666667" style="1"/>
    <col min="3" max="3" width="28.6833333333333" style="1"/>
  </cols>
  <sheetData>
    <row r="1" ht="48" customHeight="1" spans="1:3">
      <c r="A1" s="2" t="s">
        <v>415</v>
      </c>
      <c r="B1" s="19"/>
      <c r="C1" s="19"/>
    </row>
    <row r="2" ht="19.5" customHeight="1" spans="1:3">
      <c r="A2" s="47" t="s">
        <v>18</v>
      </c>
      <c r="B2" s="48"/>
      <c r="C2" s="49" t="s">
        <v>416</v>
      </c>
    </row>
    <row r="3" ht="28.5" customHeight="1" spans="1:3">
      <c r="A3" s="50" t="s">
        <v>20</v>
      </c>
      <c r="B3" s="50" t="s">
        <v>241</v>
      </c>
      <c r="C3" s="50" t="s">
        <v>242</v>
      </c>
    </row>
    <row r="4" ht="28.5" customHeight="1" spans="1:3">
      <c r="A4" s="51" t="s">
        <v>417</v>
      </c>
      <c r="B4" s="52" t="s">
        <v>38</v>
      </c>
      <c r="C4" s="52" t="s">
        <v>38</v>
      </c>
    </row>
    <row r="5" ht="28.5" customHeight="1" spans="1:3">
      <c r="A5" s="39" t="s">
        <v>418</v>
      </c>
      <c r="B5" s="53" t="s">
        <v>251</v>
      </c>
      <c r="C5" s="11">
        <v>83125567.98</v>
      </c>
    </row>
    <row r="6" ht="28.5" customHeight="1" spans="1:3">
      <c r="A6" s="39" t="s">
        <v>419</v>
      </c>
      <c r="B6" s="53" t="s">
        <v>251</v>
      </c>
      <c r="C6" s="11">
        <v>25390721.67</v>
      </c>
    </row>
    <row r="7" ht="28.5" customHeight="1" spans="1:3">
      <c r="A7" s="39" t="s">
        <v>420</v>
      </c>
      <c r="B7" s="53" t="s">
        <v>251</v>
      </c>
      <c r="C7" s="11">
        <v>7445531.57</v>
      </c>
    </row>
    <row r="8" ht="28.5" customHeight="1" spans="1:3">
      <c r="A8" s="39" t="s">
        <v>421</v>
      </c>
      <c r="B8" s="53" t="s">
        <v>251</v>
      </c>
      <c r="C8" s="10">
        <f>C6-C7</f>
        <v>17945190.1</v>
      </c>
    </row>
    <row r="9" ht="28.5" customHeight="1" spans="1:3">
      <c r="A9" s="39" t="s">
        <v>422</v>
      </c>
      <c r="B9" s="53" t="s">
        <v>251</v>
      </c>
      <c r="C9" s="10">
        <f>C5+C8</f>
        <v>101070758.08</v>
      </c>
    </row>
    <row r="10" ht="28.5" customHeight="1" spans="1:3">
      <c r="A10" s="39" t="s">
        <v>423</v>
      </c>
      <c r="B10" s="53" t="s">
        <v>247</v>
      </c>
      <c r="C10" s="31">
        <v>24179</v>
      </c>
    </row>
    <row r="11" ht="28.5" customHeight="1" spans="1:3">
      <c r="A11" s="45"/>
      <c r="B11" s="45"/>
      <c r="C11" s="18" t="s">
        <v>424</v>
      </c>
    </row>
  </sheetData>
  <mergeCells count="1">
    <mergeCell ref="A1:C1"/>
  </mergeCells>
  <printOptions horizontalCentered="1"/>
  <pageMargins left="0.393700787401575" right="0.393700787401575" top="0.78740157480315" bottom="0.393700787401575" header="0.51181" footer="0.51181"/>
  <pageSetup paperSize="9" orientation="landscape" errors="blank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zoomScalePageLayoutView="60" workbookViewId="0">
      <pane topLeftCell="A5" activePane="bottomRight" state="frozen"/>
      <selection activeCell="A1" sqref="A1:F1"/>
    </sheetView>
  </sheetViews>
  <sheetFormatPr defaultColWidth="8" defaultRowHeight="14.25" outlineLevelCol="5"/>
  <cols>
    <col min="1" max="1" width="45.8916666666667" style="1"/>
    <col min="2" max="3" width="27.25" style="1"/>
    <col min="4" max="4" width="45.8916666666667" style="1"/>
    <col min="5" max="6" width="27.25" style="1"/>
  </cols>
  <sheetData>
    <row r="1" ht="39" customHeight="1" spans="1:6">
      <c r="A1" s="2" t="s">
        <v>425</v>
      </c>
      <c r="B1" s="19"/>
      <c r="C1" s="19"/>
      <c r="D1" s="19"/>
      <c r="E1" s="19"/>
      <c r="F1" s="20"/>
    </row>
    <row r="2" ht="17.25" customHeight="1" spans="1:6">
      <c r="A2" s="21"/>
      <c r="B2" s="21"/>
      <c r="C2" s="21"/>
      <c r="D2" s="21"/>
      <c r="E2" s="21"/>
      <c r="F2" s="22" t="s">
        <v>426</v>
      </c>
    </row>
    <row r="3" ht="19.5" customHeight="1" spans="1:6">
      <c r="A3" s="23" t="s">
        <v>18</v>
      </c>
      <c r="B3" s="24"/>
      <c r="C3" s="24"/>
      <c r="D3" s="24"/>
      <c r="E3" s="24"/>
      <c r="F3" s="25" t="s">
        <v>427</v>
      </c>
    </row>
    <row r="4" ht="28.5" customHeight="1" spans="1:6">
      <c r="A4" s="26" t="s">
        <v>20</v>
      </c>
      <c r="B4" s="7" t="s">
        <v>30</v>
      </c>
      <c r="C4" s="7" t="s">
        <v>428</v>
      </c>
      <c r="D4" s="7" t="s">
        <v>20</v>
      </c>
      <c r="E4" s="7" t="s">
        <v>30</v>
      </c>
      <c r="F4" s="7" t="s">
        <v>428</v>
      </c>
    </row>
    <row r="5" ht="28.5" customHeight="1" spans="1:6">
      <c r="A5" s="27" t="s">
        <v>243</v>
      </c>
      <c r="B5" s="12" t="s">
        <v>38</v>
      </c>
      <c r="C5" s="12" t="s">
        <v>38</v>
      </c>
      <c r="D5" s="9" t="s">
        <v>429</v>
      </c>
      <c r="E5" s="28">
        <v>14567</v>
      </c>
      <c r="F5" s="29">
        <v>14634</v>
      </c>
    </row>
    <row r="6" ht="28.5" customHeight="1" spans="1:6">
      <c r="A6" s="27" t="s">
        <v>430</v>
      </c>
      <c r="B6" s="28">
        <v>0</v>
      </c>
      <c r="C6" s="28">
        <f>C7+C9</f>
        <v>0</v>
      </c>
      <c r="D6" s="9" t="s">
        <v>431</v>
      </c>
      <c r="E6" s="12" t="s">
        <v>38</v>
      </c>
      <c r="F6" s="30">
        <v>24</v>
      </c>
    </row>
    <row r="7" ht="28.5" customHeight="1" spans="1:6">
      <c r="A7" s="27" t="s">
        <v>432</v>
      </c>
      <c r="B7" s="28">
        <v>0</v>
      </c>
      <c r="C7" s="31">
        <v>0</v>
      </c>
      <c r="D7" s="9" t="s">
        <v>433</v>
      </c>
      <c r="E7" s="12" t="s">
        <v>38</v>
      </c>
      <c r="F7" s="30">
        <v>75117.86</v>
      </c>
    </row>
    <row r="8" ht="28.5" customHeight="1" spans="1:6">
      <c r="A8" s="27" t="s">
        <v>434</v>
      </c>
      <c r="B8" s="28">
        <v>0</v>
      </c>
      <c r="C8" s="31">
        <v>0</v>
      </c>
      <c r="D8" s="9" t="s">
        <v>435</v>
      </c>
      <c r="E8" s="12" t="s">
        <v>38</v>
      </c>
      <c r="F8" s="32" t="s">
        <v>38</v>
      </c>
    </row>
    <row r="9" ht="28.5" customHeight="1" spans="1:6">
      <c r="A9" s="27" t="s">
        <v>436</v>
      </c>
      <c r="B9" s="28">
        <v>0</v>
      </c>
      <c r="C9" s="28">
        <f>C10+C11</f>
        <v>0</v>
      </c>
      <c r="D9" s="9" t="s">
        <v>430</v>
      </c>
      <c r="E9" s="28">
        <v>130122</v>
      </c>
      <c r="F9" s="33">
        <f>F10+F11</f>
        <v>130122</v>
      </c>
    </row>
    <row r="10" ht="28.5" customHeight="1" spans="1:6">
      <c r="A10" s="27" t="s">
        <v>437</v>
      </c>
      <c r="B10" s="28">
        <v>0</v>
      </c>
      <c r="C10" s="31">
        <v>0</v>
      </c>
      <c r="D10" s="9" t="s">
        <v>432</v>
      </c>
      <c r="E10" s="28">
        <v>78674</v>
      </c>
      <c r="F10" s="34">
        <v>78674</v>
      </c>
    </row>
    <row r="11" ht="28.5" customHeight="1" spans="1:6">
      <c r="A11" s="27" t="s">
        <v>438</v>
      </c>
      <c r="B11" s="28">
        <v>0</v>
      </c>
      <c r="C11" s="31">
        <v>0</v>
      </c>
      <c r="D11" s="9" t="s">
        <v>439</v>
      </c>
      <c r="E11" s="28">
        <v>51448</v>
      </c>
      <c r="F11" s="34">
        <v>51448</v>
      </c>
    </row>
    <row r="12" ht="28.5" customHeight="1" spans="1:6">
      <c r="A12" s="27" t="s">
        <v>429</v>
      </c>
      <c r="B12" s="28">
        <v>0</v>
      </c>
      <c r="C12" s="31">
        <v>0</v>
      </c>
      <c r="D12" s="9" t="s">
        <v>429</v>
      </c>
      <c r="E12" s="28">
        <v>98719</v>
      </c>
      <c r="F12" s="34">
        <v>98719</v>
      </c>
    </row>
    <row r="13" ht="28.5" customHeight="1" spans="1:6">
      <c r="A13" s="27" t="s">
        <v>440</v>
      </c>
      <c r="B13" s="28">
        <v>0</v>
      </c>
      <c r="C13" s="31">
        <v>0</v>
      </c>
      <c r="D13" s="9" t="s">
        <v>431</v>
      </c>
      <c r="E13" s="35" t="s">
        <v>38</v>
      </c>
      <c r="F13" s="36">
        <v>9.41</v>
      </c>
    </row>
    <row r="14" ht="28.5" customHeight="1" spans="1:6">
      <c r="A14" s="27" t="s">
        <v>441</v>
      </c>
      <c r="B14" s="12" t="s">
        <v>38</v>
      </c>
      <c r="C14" s="10">
        <v>0</v>
      </c>
      <c r="D14" s="9" t="s">
        <v>442</v>
      </c>
      <c r="E14" s="11">
        <v>6.7</v>
      </c>
      <c r="F14" s="37">
        <v>6.5</v>
      </c>
    </row>
    <row r="15" ht="28.5" customHeight="1" spans="1:6">
      <c r="A15" s="38" t="s">
        <v>443</v>
      </c>
      <c r="B15" s="11">
        <v>0</v>
      </c>
      <c r="C15" s="11">
        <v>0</v>
      </c>
      <c r="D15" s="9" t="s">
        <v>444</v>
      </c>
      <c r="E15" s="11">
        <v>2</v>
      </c>
      <c r="F15" s="37">
        <v>2</v>
      </c>
    </row>
    <row r="16" ht="28.5" customHeight="1" spans="1:6">
      <c r="A16" s="39" t="s">
        <v>445</v>
      </c>
      <c r="B16" s="11">
        <v>0</v>
      </c>
      <c r="C16" s="11">
        <v>0</v>
      </c>
      <c r="D16" s="39" t="s">
        <v>446</v>
      </c>
      <c r="E16" s="35" t="s">
        <v>38</v>
      </c>
      <c r="F16" s="36">
        <v>46979.41</v>
      </c>
    </row>
    <row r="17" ht="28.5" customHeight="1" spans="1:6">
      <c r="A17" s="39" t="s">
        <v>447</v>
      </c>
      <c r="B17" s="11">
        <v>0</v>
      </c>
      <c r="C17" s="11">
        <v>0</v>
      </c>
      <c r="D17" s="39" t="s">
        <v>448</v>
      </c>
      <c r="E17" s="10">
        <f>E18+E19</f>
        <v>0</v>
      </c>
      <c r="F17" s="32" t="s">
        <v>38</v>
      </c>
    </row>
    <row r="18" ht="28.5" customHeight="1" spans="1:6">
      <c r="A18" s="39" t="s">
        <v>449</v>
      </c>
      <c r="B18" s="35" t="s">
        <v>38</v>
      </c>
      <c r="C18" s="10">
        <v>0</v>
      </c>
      <c r="D18" s="39" t="s">
        <v>450</v>
      </c>
      <c r="E18" s="11">
        <v>0</v>
      </c>
      <c r="F18" s="32" t="s">
        <v>38</v>
      </c>
    </row>
    <row r="19" ht="28.5" customHeight="1" spans="1:6">
      <c r="A19" s="40" t="s">
        <v>451</v>
      </c>
      <c r="B19" s="12" t="s">
        <v>38</v>
      </c>
      <c r="C19" s="10">
        <v>0</v>
      </c>
      <c r="D19" s="9" t="s">
        <v>452</v>
      </c>
      <c r="E19" s="41">
        <v>0</v>
      </c>
      <c r="F19" s="32" t="s">
        <v>38</v>
      </c>
    </row>
    <row r="20" ht="28.5" customHeight="1" spans="1:6">
      <c r="A20" s="40" t="s">
        <v>453</v>
      </c>
      <c r="B20" s="12" t="s">
        <v>38</v>
      </c>
      <c r="C20" s="10">
        <v>0</v>
      </c>
      <c r="D20" s="9" t="s">
        <v>454</v>
      </c>
      <c r="E20" s="12" t="s">
        <v>38</v>
      </c>
      <c r="F20" s="32" t="s">
        <v>38</v>
      </c>
    </row>
    <row r="21" ht="28.5" customHeight="1" spans="1:6">
      <c r="A21" s="42" t="s">
        <v>277</v>
      </c>
      <c r="B21" s="12" t="s">
        <v>38</v>
      </c>
      <c r="C21" s="12" t="s">
        <v>38</v>
      </c>
      <c r="D21" s="9" t="s">
        <v>455</v>
      </c>
      <c r="E21" s="28">
        <v>109075</v>
      </c>
      <c r="F21" s="34">
        <v>109075</v>
      </c>
    </row>
    <row r="22" ht="28.5" customHeight="1" spans="1:6">
      <c r="A22" s="27" t="s">
        <v>456</v>
      </c>
      <c r="B22" s="11">
        <v>0</v>
      </c>
      <c r="C22" s="12" t="s">
        <v>38</v>
      </c>
      <c r="D22" s="9" t="s">
        <v>457</v>
      </c>
      <c r="E22" s="28">
        <v>109075</v>
      </c>
      <c r="F22" s="34">
        <v>109075</v>
      </c>
    </row>
    <row r="23" ht="28.5" customHeight="1" spans="1:6">
      <c r="A23" s="27" t="s">
        <v>458</v>
      </c>
      <c r="B23" s="11">
        <v>0</v>
      </c>
      <c r="C23" s="12" t="s">
        <v>38</v>
      </c>
      <c r="D23" s="9" t="s">
        <v>459</v>
      </c>
      <c r="E23" s="12" t="s">
        <v>38</v>
      </c>
      <c r="F23" s="36">
        <v>0.42</v>
      </c>
    </row>
    <row r="24" ht="28.5" customHeight="1" spans="1:6">
      <c r="A24" s="27" t="s">
        <v>460</v>
      </c>
      <c r="B24" s="11">
        <v>0</v>
      </c>
      <c r="C24" s="12" t="s">
        <v>38</v>
      </c>
      <c r="D24" s="9" t="s">
        <v>446</v>
      </c>
      <c r="E24" s="12" t="s">
        <v>38</v>
      </c>
      <c r="F24" s="36">
        <v>46281.27</v>
      </c>
    </row>
    <row r="25" ht="28.5" customHeight="1" spans="1:6">
      <c r="A25" s="27" t="s">
        <v>461</v>
      </c>
      <c r="B25" s="10">
        <v>0</v>
      </c>
      <c r="C25" s="11">
        <v>0</v>
      </c>
      <c r="D25" s="9" t="s">
        <v>462</v>
      </c>
      <c r="E25" s="12" t="s">
        <v>38</v>
      </c>
      <c r="F25" s="32" t="s">
        <v>38</v>
      </c>
    </row>
    <row r="26" ht="28.5" customHeight="1" spans="1:6">
      <c r="A26" s="38" t="s">
        <v>463</v>
      </c>
      <c r="B26" s="12" t="s">
        <v>38</v>
      </c>
      <c r="C26" s="10">
        <v>0</v>
      </c>
      <c r="D26" s="9" t="s">
        <v>455</v>
      </c>
      <c r="E26" s="28">
        <v>46807</v>
      </c>
      <c r="F26" s="43">
        <v>45560</v>
      </c>
    </row>
    <row r="27" ht="28.5" customHeight="1" spans="1:6">
      <c r="A27" s="40" t="s">
        <v>245</v>
      </c>
      <c r="B27" s="12" t="s">
        <v>38</v>
      </c>
      <c r="C27" s="12" t="s">
        <v>38</v>
      </c>
      <c r="D27" s="9" t="s">
        <v>464</v>
      </c>
      <c r="E27" s="28">
        <v>32783</v>
      </c>
      <c r="F27" s="34">
        <v>32783</v>
      </c>
    </row>
    <row r="28" ht="28.5" customHeight="1" spans="1:6">
      <c r="A28" s="42" t="s">
        <v>455</v>
      </c>
      <c r="B28" s="28">
        <v>24029</v>
      </c>
      <c r="C28" s="28">
        <f>C29+C30</f>
        <v>23942</v>
      </c>
      <c r="D28" s="9" t="s">
        <v>459</v>
      </c>
      <c r="E28" s="12" t="s">
        <v>38</v>
      </c>
      <c r="F28" s="30">
        <v>0.97</v>
      </c>
    </row>
    <row r="29" ht="28.5" customHeight="1" spans="1:6">
      <c r="A29" s="27" t="s">
        <v>465</v>
      </c>
      <c r="B29" s="28">
        <v>15997</v>
      </c>
      <c r="C29" s="31">
        <v>15997</v>
      </c>
      <c r="D29" s="9" t="s">
        <v>446</v>
      </c>
      <c r="E29" s="12" t="s">
        <v>38</v>
      </c>
      <c r="F29" s="30">
        <v>74902.99</v>
      </c>
    </row>
    <row r="30" ht="28.5" customHeight="1" spans="1:6">
      <c r="A30" s="38" t="s">
        <v>466</v>
      </c>
      <c r="B30" s="28">
        <v>8032</v>
      </c>
      <c r="C30" s="31">
        <v>7945</v>
      </c>
      <c r="D30" s="9" t="s">
        <v>467</v>
      </c>
      <c r="E30" s="41">
        <v>60648</v>
      </c>
      <c r="F30" s="32" t="s">
        <v>38</v>
      </c>
    </row>
    <row r="31" ht="28.5" customHeight="1" spans="1:6">
      <c r="A31" s="44"/>
      <c r="B31" s="45"/>
      <c r="C31" s="45"/>
      <c r="D31" s="44"/>
      <c r="E31" s="46"/>
      <c r="F31" s="46" t="s">
        <v>468</v>
      </c>
    </row>
  </sheetData>
  <mergeCells count="1">
    <mergeCell ref="A1:F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PageLayoutView="60" workbookViewId="0">
      <pane topLeftCell="B12" activePane="bottomRight" state="frozen"/>
      <selection activeCell="A1" sqref="A1:I1"/>
    </sheetView>
  </sheetViews>
  <sheetFormatPr defaultColWidth="8" defaultRowHeight="14.25"/>
  <cols>
    <col min="1" max="1" width="45.8916666666667" style="1"/>
    <col min="2" max="2" width="20.7916666666667" style="1"/>
    <col min="3" max="4" width="20.2166666666667" style="1"/>
    <col min="5" max="5" width="23.5166666666667" style="1"/>
    <col min="6" max="6" width="25.1" style="1"/>
    <col min="7" max="7" width="17.35" style="1"/>
    <col min="8" max="9" width="15.775" style="1"/>
  </cols>
  <sheetData>
    <row r="1" ht="33" customHeight="1" spans="1:9">
      <c r="A1" s="2" t="s">
        <v>469</v>
      </c>
      <c r="B1" s="3"/>
      <c r="C1" s="3"/>
      <c r="D1" s="3"/>
      <c r="E1" s="3"/>
      <c r="F1" s="3"/>
      <c r="G1" s="3"/>
      <c r="H1" s="3"/>
      <c r="I1" s="3"/>
    </row>
    <row r="2" ht="19.5" customHeight="1" spans="1:9">
      <c r="A2" s="4" t="s">
        <v>18</v>
      </c>
      <c r="B2" s="5"/>
      <c r="C2" s="5"/>
      <c r="D2" s="5"/>
      <c r="E2" s="5"/>
      <c r="F2" s="5"/>
      <c r="G2" s="6"/>
      <c r="H2" s="5"/>
      <c r="I2" s="17" t="s">
        <v>19</v>
      </c>
    </row>
    <row r="3" ht="37.5" customHeight="1" spans="1:9">
      <c r="A3" s="7" t="s">
        <v>20</v>
      </c>
      <c r="B3" s="7" t="s">
        <v>45</v>
      </c>
      <c r="C3" s="8" t="s">
        <v>46</v>
      </c>
      <c r="D3" s="8" t="s">
        <v>47</v>
      </c>
      <c r="E3" s="8" t="s">
        <v>48</v>
      </c>
      <c r="F3" s="8" t="s">
        <v>49</v>
      </c>
      <c r="G3" s="8" t="s">
        <v>50</v>
      </c>
      <c r="H3" s="7" t="s">
        <v>27</v>
      </c>
      <c r="I3" s="7" t="s">
        <v>28</v>
      </c>
    </row>
    <row r="4" ht="28.5" customHeight="1" spans="1:9">
      <c r="A4" s="9" t="s">
        <v>470</v>
      </c>
      <c r="B4" s="10">
        <f>C4+D4+E4+F4+G4+H4+I4</f>
        <v>70152777.8</v>
      </c>
      <c r="C4" s="10">
        <v>0</v>
      </c>
      <c r="D4" s="10">
        <v>0</v>
      </c>
      <c r="E4" s="10">
        <v>96065.01</v>
      </c>
      <c r="F4" s="10">
        <v>69991881.19</v>
      </c>
      <c r="G4" s="10">
        <v>0</v>
      </c>
      <c r="H4" s="10">
        <v>8712.4</v>
      </c>
      <c r="I4" s="10">
        <v>56119.2</v>
      </c>
    </row>
    <row r="5" ht="28.5" customHeight="1" spans="1:9">
      <c r="A5" s="9" t="s">
        <v>471</v>
      </c>
      <c r="B5" s="10">
        <f>C5+D5+E5+F5+G5+H5+I5</f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</row>
    <row r="6" ht="28.5" customHeight="1" spans="1:9">
      <c r="A6" s="9" t="s">
        <v>472</v>
      </c>
      <c r="B6" s="10">
        <f>C6+D6+E6+F6+G6+H6+I6</f>
        <v>1431551.72</v>
      </c>
      <c r="C6" s="11">
        <v>0</v>
      </c>
      <c r="D6" s="11">
        <v>0</v>
      </c>
      <c r="E6" s="11">
        <v>96065.01</v>
      </c>
      <c r="F6" s="11">
        <v>1270655.11</v>
      </c>
      <c r="G6" s="11">
        <v>0</v>
      </c>
      <c r="H6" s="11">
        <v>8712.4</v>
      </c>
      <c r="I6" s="11">
        <v>56119.2</v>
      </c>
    </row>
    <row r="7" ht="28.5" customHeight="1" spans="1:9">
      <c r="A7" s="9" t="s">
        <v>473</v>
      </c>
      <c r="B7" s="10">
        <f>C7+D7+E7+F7+G7+H7+I7</f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</row>
    <row r="8" ht="28.5" customHeight="1" spans="1:9">
      <c r="A8" s="9" t="s">
        <v>474</v>
      </c>
      <c r="B8" s="10">
        <f t="shared" ref="B8:I8" si="0">B4-B5-B6-B7</f>
        <v>68721226.08</v>
      </c>
      <c r="C8" s="10">
        <f t="shared" si="0"/>
        <v>0</v>
      </c>
      <c r="D8" s="10">
        <f t="shared" si="0"/>
        <v>0</v>
      </c>
      <c r="E8" s="10">
        <f t="shared" si="0"/>
        <v>0</v>
      </c>
      <c r="F8" s="10">
        <f t="shared" si="0"/>
        <v>68721226.08</v>
      </c>
      <c r="G8" s="10">
        <f t="shared" si="0"/>
        <v>0</v>
      </c>
      <c r="H8" s="10">
        <f t="shared" si="0"/>
        <v>0</v>
      </c>
      <c r="I8" s="10">
        <f t="shared" si="0"/>
        <v>0</v>
      </c>
    </row>
    <row r="9" ht="28.5" customHeight="1" spans="1:9">
      <c r="A9" s="9" t="s">
        <v>475</v>
      </c>
      <c r="B9" s="10">
        <f>C9+D9+E9+F9+G9+H9+I9</f>
        <v>11839828.12</v>
      </c>
      <c r="C9" s="10">
        <v>0</v>
      </c>
      <c r="D9" s="10">
        <v>0</v>
      </c>
      <c r="E9" s="10">
        <v>424000.32</v>
      </c>
      <c r="F9" s="10">
        <v>0</v>
      </c>
      <c r="G9" s="10">
        <v>0</v>
      </c>
      <c r="H9" s="10">
        <v>4838880</v>
      </c>
      <c r="I9" s="10">
        <v>6576947.8</v>
      </c>
    </row>
    <row r="10" ht="28.5" customHeight="1" spans="1:9">
      <c r="A10" s="9" t="s">
        <v>476</v>
      </c>
      <c r="B10" s="10">
        <f>C10+D10+E10+F10+G10+H10+I10</f>
        <v>424000.32</v>
      </c>
      <c r="C10" s="11">
        <v>0</v>
      </c>
      <c r="D10" s="11">
        <v>0</v>
      </c>
      <c r="E10" s="11">
        <v>424000.32</v>
      </c>
      <c r="F10" s="11">
        <v>0</v>
      </c>
      <c r="G10" s="11">
        <v>0</v>
      </c>
      <c r="H10" s="11">
        <v>0</v>
      </c>
      <c r="I10" s="11">
        <v>0</v>
      </c>
    </row>
    <row r="11" ht="28.5" customHeight="1" spans="1:9">
      <c r="A11" s="9" t="s">
        <v>477</v>
      </c>
      <c r="B11" s="10">
        <f>C11</f>
        <v>0</v>
      </c>
      <c r="C11" s="11">
        <v>0</v>
      </c>
      <c r="D11" s="12" t="s">
        <v>38</v>
      </c>
      <c r="E11" s="12" t="s">
        <v>38</v>
      </c>
      <c r="F11" s="12" t="s">
        <v>38</v>
      </c>
      <c r="G11" s="12" t="s">
        <v>38</v>
      </c>
      <c r="H11" s="12" t="s">
        <v>38</v>
      </c>
      <c r="I11" s="12" t="s">
        <v>38</v>
      </c>
    </row>
    <row r="12" ht="28.5" customHeight="1" spans="1:9">
      <c r="A12" s="9" t="s">
        <v>478</v>
      </c>
      <c r="B12" s="10">
        <f>F12</f>
        <v>0</v>
      </c>
      <c r="C12" s="12" t="s">
        <v>38</v>
      </c>
      <c r="D12" s="12" t="s">
        <v>38</v>
      </c>
      <c r="E12" s="12" t="s">
        <v>38</v>
      </c>
      <c r="F12" s="11">
        <v>0</v>
      </c>
      <c r="G12" s="12" t="s">
        <v>38</v>
      </c>
      <c r="H12" s="12" t="s">
        <v>38</v>
      </c>
      <c r="I12" s="12" t="s">
        <v>38</v>
      </c>
    </row>
    <row r="13" ht="30.75" customHeight="1" spans="1:9">
      <c r="A13" s="13" t="s">
        <v>479</v>
      </c>
      <c r="B13" s="10">
        <f>I13</f>
        <v>5818588</v>
      </c>
      <c r="C13" s="12" t="s">
        <v>38</v>
      </c>
      <c r="D13" s="12" t="s">
        <v>38</v>
      </c>
      <c r="E13" s="12" t="s">
        <v>38</v>
      </c>
      <c r="F13" s="12" t="s">
        <v>38</v>
      </c>
      <c r="G13" s="12" t="s">
        <v>38</v>
      </c>
      <c r="H13" s="12" t="s">
        <v>38</v>
      </c>
      <c r="I13" s="11">
        <v>5818588</v>
      </c>
    </row>
    <row r="14" ht="28.5" customHeight="1" spans="1:9">
      <c r="A14" s="9" t="s">
        <v>480</v>
      </c>
      <c r="B14" s="10">
        <f>I14</f>
        <v>758359.8</v>
      </c>
      <c r="C14" s="12" t="s">
        <v>38</v>
      </c>
      <c r="D14" s="12" t="s">
        <v>38</v>
      </c>
      <c r="E14" s="12" t="s">
        <v>38</v>
      </c>
      <c r="F14" s="12" t="s">
        <v>38</v>
      </c>
      <c r="G14" s="12" t="s">
        <v>38</v>
      </c>
      <c r="H14" s="12" t="s">
        <v>38</v>
      </c>
      <c r="I14" s="11">
        <v>758359.8</v>
      </c>
    </row>
    <row r="15" ht="28.5" customHeight="1" spans="1:9">
      <c r="A15" s="9" t="s">
        <v>481</v>
      </c>
      <c r="B15" s="10">
        <f>I15</f>
        <v>0</v>
      </c>
      <c r="C15" s="12" t="s">
        <v>38</v>
      </c>
      <c r="D15" s="12" t="s">
        <v>38</v>
      </c>
      <c r="E15" s="12" t="s">
        <v>38</v>
      </c>
      <c r="F15" s="12" t="s">
        <v>38</v>
      </c>
      <c r="G15" s="12" t="s">
        <v>38</v>
      </c>
      <c r="H15" s="12" t="s">
        <v>38</v>
      </c>
      <c r="I15" s="11">
        <v>0</v>
      </c>
    </row>
    <row r="16" ht="28.5" customHeight="1" spans="1:9">
      <c r="A16" s="9" t="s">
        <v>482</v>
      </c>
      <c r="B16" s="10">
        <f>B9-B10-B11-B12-B13-B14-B15</f>
        <v>4838880</v>
      </c>
      <c r="C16" s="10">
        <f>C9-C10-C11</f>
        <v>0</v>
      </c>
      <c r="D16" s="10">
        <f>D9-D10</f>
        <v>0</v>
      </c>
      <c r="E16" s="10">
        <f>E9-E10</f>
        <v>0</v>
      </c>
      <c r="F16" s="10">
        <f>F9-F10-F12</f>
        <v>0</v>
      </c>
      <c r="G16" s="10">
        <f>G9-G10</f>
        <v>0</v>
      </c>
      <c r="H16" s="10">
        <f>H9-H10</f>
        <v>4838880</v>
      </c>
      <c r="I16" s="10">
        <f>I9-I10-I13-I14-I15</f>
        <v>0</v>
      </c>
    </row>
    <row r="17" ht="28.5" customHeight="1" spans="1:9">
      <c r="A17" s="9" t="s">
        <v>483</v>
      </c>
      <c r="B17" s="10">
        <f>C17+D17+E17+F17+G17+H17+I17</f>
        <v>-3040836.52</v>
      </c>
      <c r="C17" s="10">
        <v>0</v>
      </c>
      <c r="D17" s="10">
        <v>0</v>
      </c>
      <c r="E17" s="10">
        <v>0</v>
      </c>
      <c r="F17" s="10">
        <v>8239116.71</v>
      </c>
      <c r="G17" s="10">
        <v>0</v>
      </c>
      <c r="H17" s="10">
        <v>-11279953.23</v>
      </c>
      <c r="I17" s="10">
        <v>0</v>
      </c>
    </row>
    <row r="18" ht="28.5" customHeight="1" spans="1:9">
      <c r="A18" s="9" t="s">
        <v>484</v>
      </c>
      <c r="B18" s="10">
        <f>C18+D18</f>
        <v>0</v>
      </c>
      <c r="C18" s="11">
        <v>0</v>
      </c>
      <c r="D18" s="11">
        <v>0</v>
      </c>
      <c r="E18" s="12" t="s">
        <v>38</v>
      </c>
      <c r="F18" s="12" t="s">
        <v>38</v>
      </c>
      <c r="G18" s="12" t="s">
        <v>38</v>
      </c>
      <c r="H18" s="12" t="s">
        <v>38</v>
      </c>
      <c r="I18" s="12" t="s">
        <v>38</v>
      </c>
    </row>
    <row r="19" ht="28.5" customHeight="1" spans="1:9">
      <c r="A19" s="9" t="s">
        <v>485</v>
      </c>
      <c r="B19" s="10">
        <f>F19+G19</f>
        <v>6308922.88</v>
      </c>
      <c r="C19" s="12" t="s">
        <v>38</v>
      </c>
      <c r="D19" s="12" t="s">
        <v>38</v>
      </c>
      <c r="E19" s="12" t="s">
        <v>38</v>
      </c>
      <c r="F19" s="11">
        <v>6308922.88</v>
      </c>
      <c r="G19" s="11">
        <v>0</v>
      </c>
      <c r="H19" s="12" t="s">
        <v>38</v>
      </c>
      <c r="I19" s="12" t="s">
        <v>38</v>
      </c>
    </row>
    <row r="20" ht="28.5" customHeight="1" spans="1:9">
      <c r="A20" s="9" t="s">
        <v>486</v>
      </c>
      <c r="B20" s="10">
        <f>F20+G20</f>
        <v>874.79</v>
      </c>
      <c r="C20" s="12" t="s">
        <v>38</v>
      </c>
      <c r="D20" s="12" t="s">
        <v>38</v>
      </c>
      <c r="E20" s="12" t="s">
        <v>38</v>
      </c>
      <c r="F20" s="11">
        <v>874.79</v>
      </c>
      <c r="G20" s="11">
        <v>0</v>
      </c>
      <c r="H20" s="12" t="s">
        <v>38</v>
      </c>
      <c r="I20" s="12" t="s">
        <v>38</v>
      </c>
    </row>
    <row r="21" ht="28.5" customHeight="1" spans="1:9">
      <c r="A21" s="9" t="s">
        <v>487</v>
      </c>
      <c r="B21" s="10">
        <f>F21+G21+H21</f>
        <v>0</v>
      </c>
      <c r="C21" s="12" t="s">
        <v>38</v>
      </c>
      <c r="D21" s="12" t="s">
        <v>38</v>
      </c>
      <c r="E21" s="12" t="s">
        <v>38</v>
      </c>
      <c r="F21" s="11">
        <v>0</v>
      </c>
      <c r="G21" s="11">
        <v>0</v>
      </c>
      <c r="H21" s="11">
        <v>0</v>
      </c>
      <c r="I21" s="12" t="s">
        <v>38</v>
      </c>
    </row>
    <row r="22" ht="28.5" customHeight="1" spans="1:9">
      <c r="A22" s="9" t="s">
        <v>488</v>
      </c>
      <c r="B22" s="10">
        <f>B17-B18-B19-B20-B21</f>
        <v>-9350634.19</v>
      </c>
      <c r="C22" s="10">
        <f>C17-C18</f>
        <v>0</v>
      </c>
      <c r="D22" s="10">
        <f>D17-D18</f>
        <v>0</v>
      </c>
      <c r="E22" s="10">
        <f>E17</f>
        <v>0</v>
      </c>
      <c r="F22" s="10">
        <f>((F17-F19)-F20)-F21</f>
        <v>1929319.04</v>
      </c>
      <c r="G22" s="10">
        <f>G17-G19-G20-G21</f>
        <v>0</v>
      </c>
      <c r="H22" s="10">
        <f>H17-H21</f>
        <v>-11279953.23</v>
      </c>
      <c r="I22" s="10">
        <f>I17</f>
        <v>0</v>
      </c>
    </row>
    <row r="23" ht="28.5" customHeight="1" spans="1:9">
      <c r="A23" s="9" t="s">
        <v>489</v>
      </c>
      <c r="B23" s="10">
        <f>C23+D23+E23+F23+G23+H23+I23</f>
        <v>34522914.46</v>
      </c>
      <c r="C23" s="10">
        <v>0</v>
      </c>
      <c r="D23" s="10">
        <v>0</v>
      </c>
      <c r="E23" s="10">
        <v>17254468.53</v>
      </c>
      <c r="F23" s="10">
        <v>1597047.55</v>
      </c>
      <c r="G23" s="10">
        <v>15670968.54</v>
      </c>
      <c r="H23" s="10">
        <v>0</v>
      </c>
      <c r="I23" s="10">
        <v>429.84</v>
      </c>
    </row>
    <row r="24" ht="28.5" customHeight="1" spans="1:9">
      <c r="A24" s="9" t="s">
        <v>490</v>
      </c>
      <c r="B24" s="10">
        <f>C24+D24</f>
        <v>0</v>
      </c>
      <c r="C24" s="11">
        <v>0</v>
      </c>
      <c r="D24" s="11">
        <v>0</v>
      </c>
      <c r="E24" s="12" t="s">
        <v>38</v>
      </c>
      <c r="F24" s="12" t="s">
        <v>38</v>
      </c>
      <c r="G24" s="12" t="s">
        <v>38</v>
      </c>
      <c r="H24" s="12" t="s">
        <v>38</v>
      </c>
      <c r="I24" s="12" t="s">
        <v>38</v>
      </c>
    </row>
    <row r="25" ht="28.5" customHeight="1" spans="1:9">
      <c r="A25" s="9" t="s">
        <v>491</v>
      </c>
      <c r="B25" s="10">
        <f>F25+G25</f>
        <v>1100000.03</v>
      </c>
      <c r="C25" s="12" t="s">
        <v>38</v>
      </c>
      <c r="D25" s="12" t="s">
        <v>38</v>
      </c>
      <c r="E25" s="12" t="s">
        <v>38</v>
      </c>
      <c r="F25" s="11">
        <v>1100000.03</v>
      </c>
      <c r="G25" s="11">
        <v>0</v>
      </c>
      <c r="H25" s="12" t="s">
        <v>38</v>
      </c>
      <c r="I25" s="12" t="s">
        <v>38</v>
      </c>
    </row>
    <row r="26" ht="28.5" customHeight="1" spans="1:9">
      <c r="A26" s="9" t="s">
        <v>492</v>
      </c>
      <c r="B26" s="10">
        <f>C26+D26+E26+F26+G26+H26+I26</f>
        <v>17254898.37</v>
      </c>
      <c r="C26" s="11">
        <v>0</v>
      </c>
      <c r="D26" s="11">
        <v>0</v>
      </c>
      <c r="E26" s="11">
        <v>17254468.53</v>
      </c>
      <c r="F26" s="11">
        <v>0</v>
      </c>
      <c r="G26" s="11">
        <v>0</v>
      </c>
      <c r="H26" s="11">
        <v>0</v>
      </c>
      <c r="I26" s="11">
        <v>429.84</v>
      </c>
    </row>
    <row r="27" ht="28.5" customHeight="1" spans="1:9">
      <c r="A27" s="9" t="s">
        <v>493</v>
      </c>
      <c r="B27" s="10">
        <f>F27+G27+H27</f>
        <v>100000</v>
      </c>
      <c r="C27" s="12" t="s">
        <v>38</v>
      </c>
      <c r="D27" s="12" t="s">
        <v>38</v>
      </c>
      <c r="E27" s="12" t="s">
        <v>38</v>
      </c>
      <c r="F27" s="11">
        <v>100000</v>
      </c>
      <c r="G27" s="11">
        <v>0</v>
      </c>
      <c r="H27" s="11">
        <v>0</v>
      </c>
      <c r="I27" s="12" t="s">
        <v>38</v>
      </c>
    </row>
    <row r="28" ht="27" customHeight="1" spans="1:9">
      <c r="A28" s="9" t="s">
        <v>488</v>
      </c>
      <c r="B28" s="10">
        <f>B23-B24-B25-B26-B27</f>
        <v>16068016.06</v>
      </c>
      <c r="C28" s="10">
        <f>(C23-C24)-C26</f>
        <v>0</v>
      </c>
      <c r="D28" s="10">
        <f>(D23-D24)-D26</f>
        <v>0</v>
      </c>
      <c r="E28" s="10">
        <f>E23-E26</f>
        <v>0</v>
      </c>
      <c r="F28" s="10">
        <f>((F23-F25)-F26)-F27</f>
        <v>397047.52</v>
      </c>
      <c r="G28" s="10">
        <f>((G23-G25)-G26)-G27</f>
        <v>15670968.54</v>
      </c>
      <c r="H28" s="10">
        <f>(H23-H26)-H27</f>
        <v>0</v>
      </c>
      <c r="I28" s="10">
        <f>I23-I26</f>
        <v>0</v>
      </c>
    </row>
    <row r="29" ht="28.5" customHeight="1" spans="1:9">
      <c r="A29" s="14"/>
      <c r="B29" s="15"/>
      <c r="C29" s="15"/>
      <c r="D29" s="15"/>
      <c r="E29" s="15"/>
      <c r="F29" s="15"/>
      <c r="G29" s="16"/>
      <c r="H29" s="15"/>
      <c r="I29" s="18" t="s">
        <v>494</v>
      </c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zoomScalePageLayoutView="60" workbookViewId="0">
      <pane topLeftCell="C5" activePane="bottomRight" state="frozen"/>
      <selection activeCell="I22" sqref="I2 I22"/>
    </sheetView>
  </sheetViews>
  <sheetFormatPr defaultColWidth="8" defaultRowHeight="14.25"/>
  <cols>
    <col min="1" max="1" width="47.9" style="1"/>
    <col min="2" max="2" width="27.25" style="1"/>
    <col min="3" max="5" width="22.9416666666667" style="1"/>
    <col min="6" max="6" width="28.4" style="1"/>
    <col min="7" max="9" width="22.9416666666667" style="1"/>
  </cols>
  <sheetData>
    <row r="1" ht="48" customHeight="1" spans="1:9">
      <c r="A1" s="2" t="s">
        <v>43</v>
      </c>
      <c r="B1" s="19"/>
      <c r="C1" s="19"/>
      <c r="D1" s="19"/>
      <c r="E1" s="19"/>
      <c r="F1" s="19"/>
      <c r="G1" s="19"/>
      <c r="H1" s="19"/>
      <c r="I1" s="19"/>
    </row>
    <row r="2" ht="19.5" customHeight="1" spans="1:9">
      <c r="A2" s="21"/>
      <c r="B2" s="21"/>
      <c r="C2" s="21"/>
      <c r="D2" s="21"/>
      <c r="E2" s="21"/>
      <c r="F2" s="21"/>
      <c r="G2" s="21"/>
      <c r="H2" s="21"/>
      <c r="I2" s="131"/>
    </row>
    <row r="3" ht="19.5" customHeight="1" spans="1:9">
      <c r="A3" s="47" t="s">
        <v>18</v>
      </c>
      <c r="B3" s="47"/>
      <c r="C3" s="47"/>
      <c r="D3" s="47"/>
      <c r="E3" s="47"/>
      <c r="F3" s="47"/>
      <c r="G3" s="47"/>
      <c r="H3" s="47"/>
      <c r="I3" s="49" t="s">
        <v>19</v>
      </c>
    </row>
    <row r="4" ht="39" customHeight="1" spans="1:9">
      <c r="A4" s="62" t="s">
        <v>44</v>
      </c>
      <c r="B4" s="50" t="s">
        <v>45</v>
      </c>
      <c r="C4" s="161" t="s">
        <v>46</v>
      </c>
      <c r="D4" s="50" t="s">
        <v>47</v>
      </c>
      <c r="E4" s="50" t="s">
        <v>48</v>
      </c>
      <c r="F4" s="50" t="s">
        <v>49</v>
      </c>
      <c r="G4" s="50" t="s">
        <v>50</v>
      </c>
      <c r="H4" s="50" t="s">
        <v>27</v>
      </c>
      <c r="I4" s="50" t="s">
        <v>28</v>
      </c>
    </row>
    <row r="5" ht="28.5" customHeight="1" spans="1:9">
      <c r="A5" s="162" t="s">
        <v>51</v>
      </c>
      <c r="B5" s="71">
        <f>C5+D5+E5+F5+G5+H5+I5</f>
        <v>1096235536.87</v>
      </c>
      <c r="C5" s="71">
        <v>0</v>
      </c>
      <c r="D5" s="71">
        <v>0</v>
      </c>
      <c r="E5" s="71">
        <v>513455219</v>
      </c>
      <c r="F5" s="71">
        <v>528121505.83</v>
      </c>
      <c r="G5" s="71">
        <v>99295.95</v>
      </c>
      <c r="H5" s="71">
        <v>27094367.6</v>
      </c>
      <c r="I5" s="71">
        <v>27465148.49</v>
      </c>
    </row>
    <row r="6" ht="28.5" customHeight="1" spans="1:9">
      <c r="A6" s="111" t="s">
        <v>52</v>
      </c>
      <c r="B6" s="71">
        <f>C6+D6+E6+F6+G6+H6+I6</f>
        <v>745221873.93</v>
      </c>
      <c r="C6" s="71">
        <v>0</v>
      </c>
      <c r="D6" s="71">
        <v>0</v>
      </c>
      <c r="E6" s="71">
        <v>263825928.75</v>
      </c>
      <c r="F6" s="71">
        <v>436496556.73</v>
      </c>
      <c r="G6" s="71">
        <v>0</v>
      </c>
      <c r="H6" s="71">
        <v>21196103.98</v>
      </c>
      <c r="I6" s="71">
        <v>23703284.47</v>
      </c>
    </row>
    <row r="7" ht="28.5" customHeight="1" spans="1:9">
      <c r="A7" s="111" t="s">
        <v>53</v>
      </c>
      <c r="B7" s="71">
        <f>C7+D7+E7+F7+G7+H7+I7</f>
        <v>235076900</v>
      </c>
      <c r="C7" s="71">
        <v>0</v>
      </c>
      <c r="D7" s="71">
        <v>0</v>
      </c>
      <c r="E7" s="71">
        <v>233956900</v>
      </c>
      <c r="F7" s="71">
        <v>0</v>
      </c>
      <c r="G7" s="71">
        <v>0</v>
      </c>
      <c r="H7" s="71">
        <v>1120000</v>
      </c>
      <c r="I7" s="71">
        <v>0</v>
      </c>
    </row>
    <row r="8" ht="28.5" customHeight="1" spans="1:9">
      <c r="A8" s="64" t="s">
        <v>54</v>
      </c>
      <c r="B8" s="71">
        <f>C8+D8+E8+F8+G8+H8+I8</f>
        <v>27204188.68</v>
      </c>
      <c r="C8" s="71">
        <v>0</v>
      </c>
      <c r="D8" s="71">
        <v>0</v>
      </c>
      <c r="E8" s="71">
        <v>1250843.7</v>
      </c>
      <c r="F8" s="71">
        <v>21199126.4</v>
      </c>
      <c r="G8" s="71">
        <v>99295.95</v>
      </c>
      <c r="H8" s="71">
        <v>3739177.81</v>
      </c>
      <c r="I8" s="71">
        <v>915744.82</v>
      </c>
    </row>
    <row r="9" ht="28.5" customHeight="1" spans="1:9">
      <c r="A9" s="64" t="s">
        <v>55</v>
      </c>
      <c r="B9" s="71">
        <f>C9+D9</f>
        <v>0</v>
      </c>
      <c r="C9" s="71">
        <v>0</v>
      </c>
      <c r="D9" s="71">
        <v>0</v>
      </c>
      <c r="E9" s="71"/>
      <c r="F9" s="71"/>
      <c r="G9" s="71"/>
      <c r="H9" s="71"/>
      <c r="I9" s="71"/>
    </row>
    <row r="10" ht="28.5" customHeight="1" spans="1:9">
      <c r="A10" s="64" t="s">
        <v>56</v>
      </c>
      <c r="B10" s="71">
        <f>C10+D10+E10+F10+I10</f>
        <v>14759423.05</v>
      </c>
      <c r="C10" s="71">
        <v>0</v>
      </c>
      <c r="D10" s="71">
        <v>0</v>
      </c>
      <c r="E10" s="71">
        <v>14325481.54</v>
      </c>
      <c r="F10" s="71">
        <v>433941.51</v>
      </c>
      <c r="G10" s="71"/>
      <c r="H10" s="71"/>
      <c r="I10" s="71">
        <v>0</v>
      </c>
    </row>
    <row r="11" ht="28.5" customHeight="1" spans="1:9">
      <c r="A11" s="64" t="s">
        <v>57</v>
      </c>
      <c r="B11" s="71">
        <f>C11+D11+E11+F11+G11+H11+I11</f>
        <v>70152777.8</v>
      </c>
      <c r="C11" s="71">
        <v>0</v>
      </c>
      <c r="D11" s="71">
        <v>0</v>
      </c>
      <c r="E11" s="71">
        <v>96065.01</v>
      </c>
      <c r="F11" s="71">
        <v>69991881.19</v>
      </c>
      <c r="G11" s="71">
        <v>0</v>
      </c>
      <c r="H11" s="71">
        <v>8712.4</v>
      </c>
      <c r="I11" s="71">
        <v>56119.2</v>
      </c>
    </row>
    <row r="12" ht="28.5" customHeight="1" spans="1:9">
      <c r="A12" s="64" t="s">
        <v>58</v>
      </c>
      <c r="B12" s="71">
        <f>C12</f>
        <v>0</v>
      </c>
      <c r="C12" s="71">
        <v>0</v>
      </c>
      <c r="D12" s="71"/>
      <c r="E12" s="71"/>
      <c r="F12" s="71"/>
      <c r="G12" s="71"/>
      <c r="H12" s="71"/>
      <c r="I12" s="71"/>
    </row>
    <row r="13" ht="28.5" customHeight="1" spans="1:9">
      <c r="A13" s="64" t="s">
        <v>59</v>
      </c>
      <c r="B13" s="71">
        <f>C13</f>
        <v>0</v>
      </c>
      <c r="C13" s="71">
        <v>0</v>
      </c>
      <c r="D13" s="71"/>
      <c r="E13" s="71"/>
      <c r="F13" s="71"/>
      <c r="G13" s="71"/>
      <c r="H13" s="71"/>
      <c r="I13" s="71"/>
    </row>
    <row r="14" ht="28.5" customHeight="1" spans="1:9">
      <c r="A14" s="111" t="s">
        <v>60</v>
      </c>
      <c r="B14" s="71">
        <f>C14+D14+E14+F14+G14+H14+I14</f>
        <v>979554984.68</v>
      </c>
      <c r="C14" s="71">
        <v>0</v>
      </c>
      <c r="D14" s="71">
        <v>0</v>
      </c>
      <c r="E14" s="71">
        <v>472532681.82</v>
      </c>
      <c r="F14" s="71">
        <v>427559508.82</v>
      </c>
      <c r="G14" s="71">
        <v>0</v>
      </c>
      <c r="H14" s="71">
        <v>44863005.91</v>
      </c>
      <c r="I14" s="71">
        <v>34599788.13</v>
      </c>
    </row>
    <row r="15" ht="28.5" customHeight="1" spans="1:9">
      <c r="A15" s="111" t="s">
        <v>61</v>
      </c>
      <c r="B15" s="71">
        <f>C15+D15+E15+F15+G15+H15+I15</f>
        <v>947145270.68</v>
      </c>
      <c r="C15" s="71">
        <v>0</v>
      </c>
      <c r="D15" s="71">
        <v>0</v>
      </c>
      <c r="E15" s="71">
        <v>468909038.66</v>
      </c>
      <c r="F15" s="71">
        <v>423152347.58</v>
      </c>
      <c r="G15" s="71">
        <v>0</v>
      </c>
      <c r="H15" s="71">
        <v>39337190.11</v>
      </c>
      <c r="I15" s="71">
        <v>15746694.33</v>
      </c>
    </row>
    <row r="16" ht="28.5" customHeight="1" spans="1:9">
      <c r="A16" s="111" t="s">
        <v>62</v>
      </c>
      <c r="B16" s="71">
        <f>C16+D16+E16+F16+I16</f>
        <v>7606804.08</v>
      </c>
      <c r="C16" s="71">
        <v>0</v>
      </c>
      <c r="D16" s="71">
        <v>0</v>
      </c>
      <c r="E16" s="71">
        <v>3199642.84</v>
      </c>
      <c r="F16" s="71">
        <v>4407161.24</v>
      </c>
      <c r="G16" s="71"/>
      <c r="H16" s="71"/>
      <c r="I16" s="71">
        <v>0</v>
      </c>
    </row>
    <row r="17" ht="28.5" customHeight="1" spans="1:9">
      <c r="A17" s="64" t="s">
        <v>63</v>
      </c>
      <c r="B17" s="71">
        <f>C17+D17+E17+F17+G17+H17+I17</f>
        <v>11839828.12</v>
      </c>
      <c r="C17" s="71">
        <v>0</v>
      </c>
      <c r="D17" s="71">
        <v>0</v>
      </c>
      <c r="E17" s="71">
        <v>424000.32</v>
      </c>
      <c r="F17" s="71">
        <v>0</v>
      </c>
      <c r="G17" s="71">
        <v>0</v>
      </c>
      <c r="H17" s="71">
        <v>4838880</v>
      </c>
      <c r="I17" s="71">
        <v>6576947.8</v>
      </c>
    </row>
    <row r="18" ht="28.5" customHeight="1" spans="1:9">
      <c r="A18" s="64" t="s">
        <v>64</v>
      </c>
      <c r="B18" s="71">
        <f>C18</f>
        <v>0</v>
      </c>
      <c r="C18" s="71">
        <v>0</v>
      </c>
      <c r="D18" s="71"/>
      <c r="E18" s="71"/>
      <c r="F18" s="71"/>
      <c r="G18" s="71"/>
      <c r="H18" s="71"/>
      <c r="I18" s="71"/>
    </row>
    <row r="19" ht="28.5" customHeight="1" spans="1:9">
      <c r="A19" s="64" t="s">
        <v>65</v>
      </c>
      <c r="B19" s="71">
        <f>C19</f>
        <v>0</v>
      </c>
      <c r="C19" s="71">
        <v>0</v>
      </c>
      <c r="D19" s="71"/>
      <c r="E19" s="71"/>
      <c r="F19" s="71"/>
      <c r="G19" s="71"/>
      <c r="H19" s="71"/>
      <c r="I19" s="71"/>
    </row>
    <row r="20" ht="28.5" customHeight="1" spans="1:9">
      <c r="A20" s="162" t="s">
        <v>66</v>
      </c>
      <c r="B20" s="71">
        <f>C20+D20+E20+F20+G20+H20+I20</f>
        <v>116680552.19</v>
      </c>
      <c r="C20" s="71">
        <v>0</v>
      </c>
      <c r="D20" s="71">
        <v>0</v>
      </c>
      <c r="E20" s="71">
        <v>40922537.18</v>
      </c>
      <c r="F20" s="71">
        <v>100561997.01</v>
      </c>
      <c r="G20" s="71">
        <v>99295.95</v>
      </c>
      <c r="H20" s="71">
        <v>-17768638.31</v>
      </c>
      <c r="I20" s="71">
        <v>-7134639.64</v>
      </c>
    </row>
    <row r="21" ht="28.5" customHeight="1" spans="1:9">
      <c r="A21" s="111" t="s">
        <v>67</v>
      </c>
      <c r="B21" s="71">
        <f>C21+D21+E21+F21+G21+H21+I21</f>
        <v>1515649631.03</v>
      </c>
      <c r="C21" s="71">
        <v>0</v>
      </c>
      <c r="D21" s="71">
        <v>0</v>
      </c>
      <c r="E21" s="71">
        <v>167377899.31</v>
      </c>
      <c r="F21" s="71">
        <v>1118414546.08</v>
      </c>
      <c r="G21" s="71">
        <v>4831430.12</v>
      </c>
      <c r="H21" s="71">
        <v>178535326.33</v>
      </c>
      <c r="I21" s="71">
        <v>46490429.19</v>
      </c>
    </row>
    <row r="22" ht="28.5" customHeight="1" spans="1:9">
      <c r="A22" s="146"/>
      <c r="B22" s="54"/>
      <c r="C22" s="54"/>
      <c r="D22" s="54"/>
      <c r="E22" s="54"/>
      <c r="F22" s="54"/>
      <c r="G22" s="54"/>
      <c r="H22" s="54"/>
      <c r="I22" s="140"/>
    </row>
  </sheetData>
  <mergeCells count="1">
    <mergeCell ref="A1:I1"/>
  </mergeCells>
  <printOptions horizontalCentered="1"/>
  <pageMargins left="0.393700787401575" right="0.393700787401575" top="0.393700787401575" bottom="0.393700787401575" header="0.51181" footer="0.51181"/>
  <pageSetup paperSize="9" scale="65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zoomScalePageLayoutView="60" workbookViewId="0">
      <pane topLeftCell="A6" activePane="bottomRight" state="frozen"/>
      <selection activeCell="D21" sqref="D3 D21"/>
    </sheetView>
  </sheetViews>
  <sheetFormatPr defaultColWidth="8" defaultRowHeight="14.25" outlineLevelCol="3"/>
  <cols>
    <col min="1" max="1" width="44.7416666666667" style="1"/>
    <col min="2" max="2" width="32.8416666666667" style="1"/>
    <col min="3" max="3" width="45.175" style="1"/>
    <col min="4" max="4" width="31.8333333333333" style="1"/>
  </cols>
  <sheetData>
    <row r="1" ht="48" customHeight="1" spans="1:4">
      <c r="A1" s="2" t="s">
        <v>68</v>
      </c>
      <c r="B1" s="19"/>
      <c r="C1" s="19"/>
      <c r="D1" s="19"/>
    </row>
    <row r="2" customHeight="1" spans="1:4">
      <c r="A2" s="158"/>
      <c r="B2" s="158"/>
      <c r="C2" s="158"/>
      <c r="D2" s="158"/>
    </row>
    <row r="3" ht="19.5" customHeight="1" spans="1:4">
      <c r="A3" s="21"/>
      <c r="B3" s="159"/>
      <c r="C3" s="21"/>
      <c r="D3" s="131"/>
    </row>
    <row r="4" ht="19.5" customHeight="1" spans="1:4">
      <c r="A4" s="47" t="s">
        <v>18</v>
      </c>
      <c r="B4" s="49"/>
      <c r="C4" s="48"/>
      <c r="D4" s="49" t="s">
        <v>19</v>
      </c>
    </row>
    <row r="5" ht="28.5" customHeight="1" spans="1:4">
      <c r="A5" s="62" t="s">
        <v>20</v>
      </c>
      <c r="B5" s="62" t="s">
        <v>69</v>
      </c>
      <c r="C5" s="62" t="s">
        <v>20</v>
      </c>
      <c r="D5" s="62" t="s">
        <v>69</v>
      </c>
    </row>
    <row r="6" ht="28.5" customHeight="1" spans="1:4">
      <c r="A6" s="64" t="s">
        <v>70</v>
      </c>
      <c r="B6" s="87">
        <v>0</v>
      </c>
      <c r="C6" s="64" t="s">
        <v>71</v>
      </c>
      <c r="D6" s="87">
        <v>0</v>
      </c>
    </row>
    <row r="7" ht="28.5" customHeight="1" spans="1:4">
      <c r="A7" s="64" t="s">
        <v>72</v>
      </c>
      <c r="B7" s="87">
        <v>0</v>
      </c>
      <c r="C7" s="64" t="s">
        <v>73</v>
      </c>
      <c r="D7" s="87">
        <v>0</v>
      </c>
    </row>
    <row r="8" ht="28.5" customHeight="1" spans="1:4">
      <c r="A8" s="64" t="s">
        <v>74</v>
      </c>
      <c r="B8" s="87">
        <v>0</v>
      </c>
      <c r="C8" s="64" t="s">
        <v>75</v>
      </c>
      <c r="D8" s="87">
        <v>0</v>
      </c>
    </row>
    <row r="9" ht="28.5" customHeight="1" spans="1:4">
      <c r="A9" s="64" t="s">
        <v>76</v>
      </c>
      <c r="B9" s="87">
        <v>0</v>
      </c>
      <c r="C9" s="64" t="s">
        <v>77</v>
      </c>
      <c r="D9" s="87">
        <v>0</v>
      </c>
    </row>
    <row r="10" ht="28.5" customHeight="1" spans="1:4">
      <c r="A10" s="64" t="s">
        <v>78</v>
      </c>
      <c r="B10" s="87">
        <v>0</v>
      </c>
      <c r="C10" s="64" t="s">
        <v>79</v>
      </c>
      <c r="D10" s="87">
        <v>0</v>
      </c>
    </row>
    <row r="11" ht="28.5" customHeight="1" spans="1:4">
      <c r="A11" s="64" t="s">
        <v>80</v>
      </c>
      <c r="B11" s="87">
        <v>0</v>
      </c>
      <c r="C11" s="64" t="s">
        <v>81</v>
      </c>
      <c r="D11" s="87">
        <v>0</v>
      </c>
    </row>
    <row r="12" ht="28.5" customHeight="1" spans="1:4">
      <c r="A12" s="64" t="s">
        <v>82</v>
      </c>
      <c r="B12" s="71">
        <f>B6+B7+B8+B9+B10+B11</f>
        <v>0</v>
      </c>
      <c r="C12" s="64" t="s">
        <v>83</v>
      </c>
      <c r="D12" s="71">
        <f>D6+D8+D9+D10+D11</f>
        <v>0</v>
      </c>
    </row>
    <row r="13" ht="28.5" customHeight="1" spans="1:4">
      <c r="A13" s="64" t="s">
        <v>84</v>
      </c>
      <c r="B13" s="87">
        <v>0</v>
      </c>
      <c r="C13" s="64" t="s">
        <v>85</v>
      </c>
      <c r="D13" s="87">
        <v>0</v>
      </c>
    </row>
    <row r="14" ht="28.5" customHeight="1" spans="1:4">
      <c r="A14" s="64" t="s">
        <v>86</v>
      </c>
      <c r="B14" s="87">
        <v>0</v>
      </c>
      <c r="C14" s="64" t="s">
        <v>87</v>
      </c>
      <c r="D14" s="87">
        <v>0</v>
      </c>
    </row>
    <row r="15" ht="28.5" customHeight="1" spans="1:4">
      <c r="A15" s="64" t="s">
        <v>88</v>
      </c>
      <c r="B15" s="87">
        <v>0</v>
      </c>
      <c r="C15" s="64" t="s">
        <v>89</v>
      </c>
      <c r="D15" s="87">
        <v>0</v>
      </c>
    </row>
    <row r="16" ht="28.5" customHeight="1" spans="1:4">
      <c r="A16" s="64" t="s">
        <v>90</v>
      </c>
      <c r="B16" s="87">
        <v>0</v>
      </c>
      <c r="C16" s="64" t="s">
        <v>91</v>
      </c>
      <c r="D16" s="87">
        <v>0</v>
      </c>
    </row>
    <row r="17" ht="28.5" customHeight="1" spans="1:4">
      <c r="A17" s="64" t="s">
        <v>92</v>
      </c>
      <c r="B17" s="87">
        <v>0</v>
      </c>
      <c r="C17" s="64" t="s">
        <v>93</v>
      </c>
      <c r="D17" s="71">
        <f>D12+D13+D15</f>
        <v>0</v>
      </c>
    </row>
    <row r="18" ht="28.5" customHeight="1" spans="1:4">
      <c r="A18" s="64" t="s">
        <v>94</v>
      </c>
      <c r="B18" s="71">
        <f>B12+B13+B15+B17</f>
        <v>0</v>
      </c>
      <c r="C18" s="64" t="s">
        <v>95</v>
      </c>
      <c r="D18" s="71">
        <f>B18-D17</f>
        <v>0</v>
      </c>
    </row>
    <row r="19" ht="28.5" customHeight="1" spans="1:4">
      <c r="A19" s="64" t="s">
        <v>96</v>
      </c>
      <c r="B19" s="87">
        <v>0</v>
      </c>
      <c r="C19" s="64" t="s">
        <v>97</v>
      </c>
      <c r="D19" s="82">
        <f>B19+D18</f>
        <v>0</v>
      </c>
    </row>
    <row r="20" ht="28.5" customHeight="1" spans="1:4">
      <c r="A20" s="65" t="s">
        <v>98</v>
      </c>
      <c r="B20" s="71">
        <f>B18+B19</f>
        <v>0</v>
      </c>
      <c r="C20" s="90" t="s">
        <v>99</v>
      </c>
      <c r="D20" s="10">
        <f>D17+D19</f>
        <v>0</v>
      </c>
    </row>
    <row r="21" ht="28.5" customHeight="1" spans="1:4">
      <c r="A21" s="139"/>
      <c r="B21" s="139"/>
      <c r="C21" s="21"/>
      <c r="D21" s="18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zoomScalePageLayoutView="60" topLeftCell="A8" workbookViewId="0">
      <pane topLeftCell="A5" activePane="bottomRight" state="frozen"/>
      <selection activeCell="D22" sqref="D2 D22"/>
    </sheetView>
  </sheetViews>
  <sheetFormatPr defaultColWidth="8" defaultRowHeight="14.25" outlineLevelCol="3"/>
  <cols>
    <col min="1" max="1" width="40.1583333333333" style="1"/>
    <col min="2" max="2" width="27.25" style="1"/>
    <col min="3" max="3" width="40.1583333333333" style="1"/>
    <col min="4" max="4" width="27.25" style="1"/>
  </cols>
  <sheetData>
    <row r="1" ht="48" customHeight="1" spans="1:4">
      <c r="A1" s="2" t="s">
        <v>100</v>
      </c>
      <c r="B1" s="19"/>
      <c r="C1" s="19"/>
      <c r="D1" s="19"/>
    </row>
    <row r="2" ht="19.5" customHeight="1" spans="1:4">
      <c r="A2" s="145"/>
      <c r="B2" s="145"/>
      <c r="C2" s="21"/>
      <c r="D2" s="160"/>
    </row>
    <row r="3" ht="19.5" customHeight="1" spans="1:4">
      <c r="A3" s="47" t="s">
        <v>18</v>
      </c>
      <c r="B3" s="47"/>
      <c r="C3" s="47"/>
      <c r="D3" s="49" t="s">
        <v>19</v>
      </c>
    </row>
    <row r="4" ht="28.5" customHeight="1" spans="1:4">
      <c r="A4" s="62" t="s">
        <v>101</v>
      </c>
      <c r="B4" s="50" t="s">
        <v>102</v>
      </c>
      <c r="C4" s="62" t="s">
        <v>101</v>
      </c>
      <c r="D4" s="50" t="s">
        <v>102</v>
      </c>
    </row>
    <row r="5" ht="28.5" customHeight="1" spans="1:4">
      <c r="A5" s="64" t="s">
        <v>103</v>
      </c>
      <c r="B5" s="87">
        <v>0</v>
      </c>
      <c r="C5" s="64" t="s">
        <v>104</v>
      </c>
      <c r="D5" s="87">
        <v>0</v>
      </c>
    </row>
    <row r="6" ht="28.5" customHeight="1" spans="1:4">
      <c r="A6" s="111" t="s">
        <v>105</v>
      </c>
      <c r="B6" s="87">
        <v>0</v>
      </c>
      <c r="C6" s="64" t="s">
        <v>106</v>
      </c>
      <c r="D6" s="87">
        <v>0</v>
      </c>
    </row>
    <row r="7" ht="28.5" customHeight="1" spans="1:4">
      <c r="A7" s="64" t="s">
        <v>72</v>
      </c>
      <c r="B7" s="87">
        <v>0</v>
      </c>
      <c r="C7" s="64" t="s">
        <v>107</v>
      </c>
      <c r="D7" s="87">
        <v>0</v>
      </c>
    </row>
    <row r="8" ht="28.5" customHeight="1" spans="1:4">
      <c r="A8" s="64" t="s">
        <v>108</v>
      </c>
      <c r="B8" s="87">
        <v>0</v>
      </c>
      <c r="C8" s="64" t="s">
        <v>79</v>
      </c>
      <c r="D8" s="87">
        <v>0</v>
      </c>
    </row>
    <row r="9" ht="28.5" customHeight="1" spans="1:4">
      <c r="A9" s="64" t="s">
        <v>109</v>
      </c>
      <c r="B9" s="87">
        <v>0</v>
      </c>
      <c r="C9" s="64" t="s">
        <v>81</v>
      </c>
      <c r="D9" s="87">
        <v>0</v>
      </c>
    </row>
    <row r="10" ht="28.5" customHeight="1" spans="1:4">
      <c r="A10" s="111" t="s">
        <v>110</v>
      </c>
      <c r="B10" s="87">
        <v>0</v>
      </c>
      <c r="C10" s="65" t="s">
        <v>38</v>
      </c>
      <c r="D10" s="65" t="s">
        <v>38</v>
      </c>
    </row>
    <row r="11" ht="28.5" customHeight="1" spans="1:4">
      <c r="A11" s="111" t="s">
        <v>111</v>
      </c>
      <c r="B11" s="87">
        <v>0</v>
      </c>
      <c r="C11" s="65" t="s">
        <v>38</v>
      </c>
      <c r="D11" s="65" t="s">
        <v>38</v>
      </c>
    </row>
    <row r="12" ht="28.5" customHeight="1" spans="1:4">
      <c r="A12" s="64" t="s">
        <v>112</v>
      </c>
      <c r="B12" s="87">
        <v>0</v>
      </c>
      <c r="C12" s="65" t="s">
        <v>38</v>
      </c>
      <c r="D12" s="65" t="s">
        <v>38</v>
      </c>
    </row>
    <row r="13" ht="28.5" customHeight="1" spans="1:4">
      <c r="A13" s="64" t="s">
        <v>113</v>
      </c>
      <c r="B13" s="87">
        <v>0</v>
      </c>
      <c r="C13" s="65" t="s">
        <v>38</v>
      </c>
      <c r="D13" s="65" t="s">
        <v>38</v>
      </c>
    </row>
    <row r="14" ht="28.5" customHeight="1" spans="1:4">
      <c r="A14" s="64" t="s">
        <v>114</v>
      </c>
      <c r="B14" s="87">
        <v>0</v>
      </c>
      <c r="C14" s="65" t="s">
        <v>38</v>
      </c>
      <c r="D14" s="65" t="s">
        <v>38</v>
      </c>
    </row>
    <row r="15" ht="28.5" customHeight="1" spans="1:4">
      <c r="A15" s="64" t="s">
        <v>115</v>
      </c>
      <c r="B15" s="71">
        <f>B5+B7+B10+B11+B12+B13+B14</f>
        <v>0</v>
      </c>
      <c r="C15" s="64" t="s">
        <v>83</v>
      </c>
      <c r="D15" s="71">
        <f>D5+D6+D7+D8+D9</f>
        <v>0</v>
      </c>
    </row>
    <row r="16" ht="28.5" customHeight="1" spans="1:4">
      <c r="A16" s="64" t="s">
        <v>116</v>
      </c>
      <c r="B16" s="87">
        <v>0</v>
      </c>
      <c r="C16" s="64" t="s">
        <v>85</v>
      </c>
      <c r="D16" s="87">
        <v>0</v>
      </c>
    </row>
    <row r="17" ht="28.5" customHeight="1" spans="1:4">
      <c r="A17" s="64" t="s">
        <v>117</v>
      </c>
      <c r="B17" s="87">
        <v>0</v>
      </c>
      <c r="C17" s="64" t="s">
        <v>89</v>
      </c>
      <c r="D17" s="87">
        <v>0</v>
      </c>
    </row>
    <row r="18" ht="28.5" customHeight="1" spans="1:4">
      <c r="A18" s="64" t="s">
        <v>94</v>
      </c>
      <c r="B18" s="71">
        <f>B15+B16+B17</f>
        <v>0</v>
      </c>
      <c r="C18" s="64" t="s">
        <v>93</v>
      </c>
      <c r="D18" s="71">
        <f>D15+D16+D17</f>
        <v>0</v>
      </c>
    </row>
    <row r="19" ht="28.5" customHeight="1" spans="1:4">
      <c r="A19" s="65" t="s">
        <v>38</v>
      </c>
      <c r="B19" s="65" t="s">
        <v>38</v>
      </c>
      <c r="C19" s="64" t="s">
        <v>95</v>
      </c>
      <c r="D19" s="71">
        <f>B18-D18</f>
        <v>0</v>
      </c>
    </row>
    <row r="20" ht="28.5" customHeight="1" spans="1:4">
      <c r="A20" s="64" t="s">
        <v>96</v>
      </c>
      <c r="B20" s="87">
        <v>0</v>
      </c>
      <c r="C20" s="64" t="s">
        <v>97</v>
      </c>
      <c r="D20" s="71">
        <f>B20+D19</f>
        <v>0</v>
      </c>
    </row>
    <row r="21" ht="28.5" customHeight="1" spans="1:4">
      <c r="A21" s="125" t="s">
        <v>118</v>
      </c>
      <c r="B21" s="71">
        <f>B18+B20</f>
        <v>0</v>
      </c>
      <c r="C21" s="65" t="s">
        <v>119</v>
      </c>
      <c r="D21" s="71">
        <f>D18+D20</f>
        <v>0</v>
      </c>
    </row>
    <row r="22" ht="28.5" customHeight="1" spans="1:4">
      <c r="A22" s="157"/>
      <c r="B22" s="157"/>
      <c r="C22" s="157"/>
      <c r="D22" s="140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zoomScalePageLayoutView="60" workbookViewId="0">
      <pane topLeftCell="A6" activePane="bottomRight" state="frozen"/>
      <selection activeCell="D18" sqref="D3 D18"/>
    </sheetView>
  </sheetViews>
  <sheetFormatPr defaultColWidth="8" defaultRowHeight="14.25" outlineLevelCol="3"/>
  <cols>
    <col min="1" max="4" width="33.4166666666667" style="1"/>
  </cols>
  <sheetData>
    <row r="1" ht="48" customHeight="1" spans="1:4">
      <c r="A1" s="2" t="s">
        <v>120</v>
      </c>
      <c r="B1" s="19"/>
      <c r="C1" s="19"/>
      <c r="D1" s="19"/>
    </row>
    <row r="2" customHeight="1" spans="1:4">
      <c r="A2" s="158"/>
      <c r="B2" s="158"/>
      <c r="C2" s="158"/>
      <c r="D2" s="158"/>
    </row>
    <row r="3" ht="19.5" customHeight="1" spans="1:4">
      <c r="A3" s="21"/>
      <c r="B3" s="159"/>
      <c r="C3" s="21"/>
      <c r="D3" s="131"/>
    </row>
    <row r="4" ht="19.5" customHeight="1" spans="1:4">
      <c r="A4" s="24" t="s">
        <v>18</v>
      </c>
      <c r="B4" s="57"/>
      <c r="C4" s="55"/>
      <c r="D4" s="57" t="s">
        <v>19</v>
      </c>
    </row>
    <row r="5" ht="28.5" customHeight="1" spans="1:4">
      <c r="A5" s="7" t="s">
        <v>20</v>
      </c>
      <c r="B5" s="7" t="s">
        <v>69</v>
      </c>
      <c r="C5" s="7" t="s">
        <v>20</v>
      </c>
      <c r="D5" s="7" t="s">
        <v>69</v>
      </c>
    </row>
    <row r="6" ht="28.5" customHeight="1" spans="1:4">
      <c r="A6" s="9" t="s">
        <v>70</v>
      </c>
      <c r="B6" s="11">
        <v>263825928.75</v>
      </c>
      <c r="C6" s="9" t="s">
        <v>71</v>
      </c>
      <c r="D6" s="11">
        <v>468909038.66</v>
      </c>
    </row>
    <row r="7" ht="28.5" customHeight="1" spans="1:4">
      <c r="A7" s="9" t="s">
        <v>121</v>
      </c>
      <c r="B7" s="11">
        <v>233956900</v>
      </c>
      <c r="C7" s="9" t="s">
        <v>122</v>
      </c>
      <c r="D7" s="11">
        <v>3199642.84</v>
      </c>
    </row>
    <row r="8" ht="28.5" customHeight="1" spans="1:4">
      <c r="A8" s="9" t="s">
        <v>74</v>
      </c>
      <c r="B8" s="11">
        <v>1250843.7</v>
      </c>
      <c r="C8" s="9" t="s">
        <v>123</v>
      </c>
      <c r="D8" s="11">
        <v>424000.32</v>
      </c>
    </row>
    <row r="9" ht="28.5" customHeight="1" spans="1:4">
      <c r="A9" s="9" t="s">
        <v>124</v>
      </c>
      <c r="B9" s="11">
        <v>14325481.54</v>
      </c>
      <c r="C9" s="12" t="s">
        <v>38</v>
      </c>
      <c r="D9" s="12" t="s">
        <v>38</v>
      </c>
    </row>
    <row r="10" ht="28.5" customHeight="1" spans="1:4">
      <c r="A10" s="9" t="s">
        <v>125</v>
      </c>
      <c r="B10" s="11">
        <v>96065.01</v>
      </c>
      <c r="C10" s="12" t="s">
        <v>38</v>
      </c>
      <c r="D10" s="12" t="s">
        <v>38</v>
      </c>
    </row>
    <row r="11" ht="28.5" customHeight="1" spans="1:4">
      <c r="A11" s="9" t="s">
        <v>126</v>
      </c>
      <c r="B11" s="10">
        <f>B6+B7+B8+B9+B10</f>
        <v>513455219</v>
      </c>
      <c r="C11" s="9" t="s">
        <v>127</v>
      </c>
      <c r="D11" s="10">
        <f>D6+D7+D8</f>
        <v>472532681.82</v>
      </c>
    </row>
    <row r="12" ht="28.5" customHeight="1" spans="1:4">
      <c r="A12" s="9" t="s">
        <v>128</v>
      </c>
      <c r="B12" s="11">
        <v>0</v>
      </c>
      <c r="C12" s="9" t="s">
        <v>129</v>
      </c>
      <c r="D12" s="11">
        <v>0</v>
      </c>
    </row>
    <row r="13" ht="28.5" customHeight="1" spans="1:4">
      <c r="A13" s="9" t="s">
        <v>130</v>
      </c>
      <c r="B13" s="11">
        <v>0</v>
      </c>
      <c r="C13" s="9" t="s">
        <v>131</v>
      </c>
      <c r="D13" s="11">
        <v>0</v>
      </c>
    </row>
    <row r="14" ht="28.5" customHeight="1" spans="1:4">
      <c r="A14" s="9" t="s">
        <v>132</v>
      </c>
      <c r="B14" s="10">
        <f>B11+B12+B13</f>
        <v>513455219</v>
      </c>
      <c r="C14" s="9" t="s">
        <v>133</v>
      </c>
      <c r="D14" s="10">
        <f>D11+D12+D13</f>
        <v>472532681.82</v>
      </c>
    </row>
    <row r="15" ht="28.5" customHeight="1" spans="1:4">
      <c r="A15" s="12" t="s">
        <v>38</v>
      </c>
      <c r="B15" s="12" t="s">
        <v>38</v>
      </c>
      <c r="C15" s="9" t="s">
        <v>134</v>
      </c>
      <c r="D15" s="10">
        <f>B14-D14</f>
        <v>40922537.18</v>
      </c>
    </row>
    <row r="16" ht="28.5" customHeight="1" spans="1:4">
      <c r="A16" s="9" t="s">
        <v>135</v>
      </c>
      <c r="B16" s="11">
        <v>126455362.13</v>
      </c>
      <c r="C16" s="9" t="s">
        <v>136</v>
      </c>
      <c r="D16" s="10">
        <f>B16+D15</f>
        <v>167377899.31</v>
      </c>
    </row>
    <row r="17" ht="28.5" customHeight="1" spans="1:4">
      <c r="A17" s="12" t="s">
        <v>98</v>
      </c>
      <c r="B17" s="10">
        <f>B14+B16</f>
        <v>639910581.13</v>
      </c>
      <c r="C17" s="12" t="s">
        <v>99</v>
      </c>
      <c r="D17" s="10">
        <f>D14+D16</f>
        <v>639910581.13</v>
      </c>
    </row>
    <row r="18" ht="28.5" customHeight="1" spans="1:4">
      <c r="A18" s="45"/>
      <c r="B18" s="45"/>
      <c r="C18" s="45"/>
      <c r="D18" s="18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zoomScalePageLayoutView="60" workbookViewId="0">
      <pane topLeftCell="A6" activePane="bottomRight" state="frozen"/>
      <selection activeCell="H3" sqref="H20 H3"/>
    </sheetView>
  </sheetViews>
  <sheetFormatPr defaultColWidth="8" defaultRowHeight="14.25" outlineLevelCol="7"/>
  <cols>
    <col min="1" max="1" width="29.975" style="1"/>
    <col min="2" max="4" width="27.25" style="1"/>
    <col min="5" max="5" width="31.9833333333333" style="1"/>
    <col min="6" max="6" width="27.25" style="1"/>
    <col min="7" max="7" width="26.8166666666667" style="1"/>
    <col min="8" max="8" width="27.25" style="1"/>
  </cols>
  <sheetData>
    <row r="1" ht="48" customHeight="1" spans="1:8">
      <c r="A1" s="2" t="s">
        <v>137</v>
      </c>
      <c r="B1" s="19"/>
      <c r="C1" s="19"/>
      <c r="D1" s="19"/>
      <c r="E1" s="19"/>
      <c r="F1" s="19"/>
      <c r="G1" s="19"/>
      <c r="H1" s="19"/>
    </row>
    <row r="2" customHeight="1" spans="1:8">
      <c r="A2" s="142"/>
      <c r="B2" s="142"/>
      <c r="C2" s="142"/>
      <c r="D2" s="142"/>
      <c r="E2" s="142"/>
      <c r="F2" s="142"/>
      <c r="G2" s="142"/>
      <c r="H2" s="142"/>
    </row>
    <row r="3" ht="19.5" customHeight="1" spans="1:8">
      <c r="A3" s="21"/>
      <c r="B3" s="21"/>
      <c r="C3" s="21"/>
      <c r="D3" s="21"/>
      <c r="E3" s="21"/>
      <c r="F3" s="21"/>
      <c r="G3" s="21"/>
      <c r="H3" s="131"/>
    </row>
    <row r="4" ht="19.5" customHeight="1" spans="1:8">
      <c r="A4" s="47" t="s">
        <v>18</v>
      </c>
      <c r="B4" s="47"/>
      <c r="C4" s="47"/>
      <c r="D4" s="48"/>
      <c r="E4" s="47"/>
      <c r="F4" s="47"/>
      <c r="G4" s="47"/>
      <c r="H4" s="49" t="s">
        <v>19</v>
      </c>
    </row>
    <row r="5" ht="37.5" customHeight="1" spans="1:8">
      <c r="A5" s="62" t="s">
        <v>20</v>
      </c>
      <c r="B5" s="62" t="s">
        <v>138</v>
      </c>
      <c r="C5" s="50" t="s">
        <v>139</v>
      </c>
      <c r="D5" s="50" t="s">
        <v>140</v>
      </c>
      <c r="E5" s="62" t="s">
        <v>20</v>
      </c>
      <c r="F5" s="50" t="s">
        <v>138</v>
      </c>
      <c r="G5" s="50" t="s">
        <v>139</v>
      </c>
      <c r="H5" s="50" t="s">
        <v>140</v>
      </c>
    </row>
    <row r="6" ht="28.5" customHeight="1" spans="1:8">
      <c r="A6" s="64" t="s">
        <v>141</v>
      </c>
      <c r="B6" s="71">
        <f>C6+D6</f>
        <v>436496556.73</v>
      </c>
      <c r="C6" s="71">
        <f>C7+C8</f>
        <v>250265942.27</v>
      </c>
      <c r="D6" s="71">
        <f>D7+D8</f>
        <v>186230614.46</v>
      </c>
      <c r="E6" s="64" t="s">
        <v>142</v>
      </c>
      <c r="F6" s="71">
        <f>G6+H6</f>
        <v>423152347.58</v>
      </c>
      <c r="G6" s="71">
        <f>G7+G8+G9+G10</f>
        <v>245350448.57</v>
      </c>
      <c r="H6" s="71">
        <f>H7+H8+H9</f>
        <v>177801899.01</v>
      </c>
    </row>
    <row r="7" ht="28.5" customHeight="1" spans="1:8">
      <c r="A7" s="64" t="s">
        <v>143</v>
      </c>
      <c r="B7" s="71">
        <f>C7+D7</f>
        <v>343741345.75</v>
      </c>
      <c r="C7" s="87">
        <v>250265942.27</v>
      </c>
      <c r="D7" s="87">
        <v>93475403.48</v>
      </c>
      <c r="E7" s="64" t="s">
        <v>144</v>
      </c>
      <c r="F7" s="71">
        <f>G7+H7</f>
        <v>196127584.82</v>
      </c>
      <c r="G7" s="87">
        <v>193447031.76</v>
      </c>
      <c r="H7" s="87">
        <v>2680553.06</v>
      </c>
    </row>
    <row r="8" ht="28.5" customHeight="1" spans="1:8">
      <c r="A8" s="72" t="s">
        <v>145</v>
      </c>
      <c r="B8" s="82">
        <f>C8+D8</f>
        <v>92755210.98</v>
      </c>
      <c r="C8" s="88">
        <v>0</v>
      </c>
      <c r="D8" s="87">
        <v>92755210.98</v>
      </c>
      <c r="E8" s="64" t="s">
        <v>146</v>
      </c>
      <c r="F8" s="82">
        <f>G8+H8</f>
        <v>194048263.8</v>
      </c>
      <c r="G8" s="88">
        <v>18926917.85</v>
      </c>
      <c r="H8" s="87">
        <v>175121345.95</v>
      </c>
    </row>
    <row r="9" ht="28.5" customHeight="1" spans="1:8">
      <c r="A9" s="76" t="s">
        <v>72</v>
      </c>
      <c r="B9" s="137">
        <f>C9</f>
        <v>0</v>
      </c>
      <c r="C9" s="80">
        <v>0</v>
      </c>
      <c r="D9" s="65" t="s">
        <v>38</v>
      </c>
      <c r="E9" s="64" t="s">
        <v>147</v>
      </c>
      <c r="F9" s="137">
        <f>G9+H9</f>
        <v>4752778.27</v>
      </c>
      <c r="G9" s="80">
        <v>4752778.27</v>
      </c>
      <c r="H9" s="87">
        <v>0</v>
      </c>
    </row>
    <row r="10" ht="28.5" customHeight="1" spans="1:8">
      <c r="A10" s="64" t="s">
        <v>74</v>
      </c>
      <c r="B10" s="71">
        <f>C10+D10</f>
        <v>21199126.4</v>
      </c>
      <c r="C10" s="87">
        <v>19971018.38</v>
      </c>
      <c r="D10" s="87">
        <v>1228108.02</v>
      </c>
      <c r="E10" s="64" t="s">
        <v>148</v>
      </c>
      <c r="F10" s="71">
        <f>G10</f>
        <v>28223720.69</v>
      </c>
      <c r="G10" s="87">
        <v>28223720.69</v>
      </c>
      <c r="H10" s="65" t="s">
        <v>38</v>
      </c>
    </row>
    <row r="11" ht="28.5" customHeight="1" spans="1:8">
      <c r="A11" s="64" t="s">
        <v>124</v>
      </c>
      <c r="B11" s="71">
        <f>D11</f>
        <v>433941.51</v>
      </c>
      <c r="C11" s="65" t="s">
        <v>38</v>
      </c>
      <c r="D11" s="87">
        <v>433941.51</v>
      </c>
      <c r="E11" s="64" t="s">
        <v>122</v>
      </c>
      <c r="F11" s="71">
        <f>H11</f>
        <v>4407161.24</v>
      </c>
      <c r="G11" s="65" t="s">
        <v>38</v>
      </c>
      <c r="H11" s="87">
        <v>4407161.24</v>
      </c>
    </row>
    <row r="12" ht="28.5" customHeight="1" spans="1:8">
      <c r="A12" s="64" t="s">
        <v>125</v>
      </c>
      <c r="B12" s="71">
        <f>C12+D12</f>
        <v>69991881.19</v>
      </c>
      <c r="C12" s="87">
        <v>1270655.11</v>
      </c>
      <c r="D12" s="87">
        <v>68721226.08</v>
      </c>
      <c r="E12" s="64" t="s">
        <v>123</v>
      </c>
      <c r="F12" s="71">
        <f>G12+H12</f>
        <v>0</v>
      </c>
      <c r="G12" s="87">
        <v>0</v>
      </c>
      <c r="H12" s="87">
        <v>0</v>
      </c>
    </row>
    <row r="13" ht="28.5" customHeight="1" spans="1:8">
      <c r="A13" s="64" t="s">
        <v>126</v>
      </c>
      <c r="B13" s="71">
        <f>B6+B9+B10+B11+B12</f>
        <v>528121505.83</v>
      </c>
      <c r="C13" s="71">
        <f>C6+C9+C10+C12</f>
        <v>271507615.76</v>
      </c>
      <c r="D13" s="71">
        <f>D6+D10+D11+D12</f>
        <v>256613890.07</v>
      </c>
      <c r="E13" s="64" t="s">
        <v>127</v>
      </c>
      <c r="F13" s="71">
        <f>F6+F11+F12</f>
        <v>427559508.82</v>
      </c>
      <c r="G13" s="71">
        <f>G6+G12</f>
        <v>245350448.57</v>
      </c>
      <c r="H13" s="71">
        <f>H6+H11+H12</f>
        <v>182209060.25</v>
      </c>
    </row>
    <row r="14" ht="28.5" customHeight="1" spans="1:8">
      <c r="A14" s="64" t="s">
        <v>128</v>
      </c>
      <c r="B14" s="71">
        <f>C14+D14</f>
        <v>0</v>
      </c>
      <c r="C14" s="87">
        <v>0</v>
      </c>
      <c r="D14" s="87">
        <v>0</v>
      </c>
      <c r="E14" s="64" t="s">
        <v>129</v>
      </c>
      <c r="F14" s="71">
        <f>G14+H14</f>
        <v>0</v>
      </c>
      <c r="G14" s="87">
        <v>0</v>
      </c>
      <c r="H14" s="87">
        <v>0</v>
      </c>
    </row>
    <row r="15" ht="28.5" customHeight="1" spans="1:8">
      <c r="A15" s="64" t="s">
        <v>130</v>
      </c>
      <c r="B15" s="71">
        <f>C15+D15</f>
        <v>0</v>
      </c>
      <c r="C15" s="87">
        <v>0</v>
      </c>
      <c r="D15" s="87">
        <v>0</v>
      </c>
      <c r="E15" s="64" t="s">
        <v>131</v>
      </c>
      <c r="F15" s="71">
        <f>G15+H15</f>
        <v>0</v>
      </c>
      <c r="G15" s="87">
        <v>0</v>
      </c>
      <c r="H15" s="87">
        <v>0</v>
      </c>
    </row>
    <row r="16" ht="28.5" customHeight="1" spans="1:8">
      <c r="A16" s="64" t="s">
        <v>132</v>
      </c>
      <c r="B16" s="71">
        <f>B13+B14+B15</f>
        <v>528121505.83</v>
      </c>
      <c r="C16" s="71">
        <f>C13+C14+C15</f>
        <v>271507615.76</v>
      </c>
      <c r="D16" s="71">
        <f>D13+D14+D15</f>
        <v>256613890.07</v>
      </c>
      <c r="E16" s="64" t="s">
        <v>133</v>
      </c>
      <c r="F16" s="71">
        <f>F13+F14+F15</f>
        <v>427559508.82</v>
      </c>
      <c r="G16" s="71">
        <f>G13+G14+G15</f>
        <v>245350448.57</v>
      </c>
      <c r="H16" s="71">
        <f>H13+H14+H15</f>
        <v>182209060.25</v>
      </c>
    </row>
    <row r="17" ht="28.5" customHeight="1" spans="1:8">
      <c r="A17" s="65" t="s">
        <v>38</v>
      </c>
      <c r="B17" s="65" t="s">
        <v>38</v>
      </c>
      <c r="C17" s="65" t="s">
        <v>38</v>
      </c>
      <c r="D17" s="65" t="s">
        <v>38</v>
      </c>
      <c r="E17" s="64" t="s">
        <v>134</v>
      </c>
      <c r="F17" s="71">
        <f>B16-F16</f>
        <v>100561997.01</v>
      </c>
      <c r="G17" s="71">
        <f>C16-G16</f>
        <v>26157167.1900001</v>
      </c>
      <c r="H17" s="71">
        <f>D16-H16</f>
        <v>74404829.82</v>
      </c>
    </row>
    <row r="18" ht="28.5" customHeight="1" spans="1:8">
      <c r="A18" s="64" t="s">
        <v>135</v>
      </c>
      <c r="B18" s="71">
        <f>C18+D18</f>
        <v>1017852549.07</v>
      </c>
      <c r="C18" s="87">
        <v>710238820.62</v>
      </c>
      <c r="D18" s="87">
        <v>307613728.45</v>
      </c>
      <c r="E18" s="64" t="s">
        <v>136</v>
      </c>
      <c r="F18" s="71">
        <f>B18+F17</f>
        <v>1118414546.08</v>
      </c>
      <c r="G18" s="71">
        <f>C18+G17</f>
        <v>736395987.81</v>
      </c>
      <c r="H18" s="71">
        <f>D18+H17</f>
        <v>382018558.27</v>
      </c>
    </row>
    <row r="19" ht="28.5" customHeight="1" spans="1:8">
      <c r="A19" s="65" t="s">
        <v>149</v>
      </c>
      <c r="B19" s="71">
        <f>B16+B18</f>
        <v>1545974054.9</v>
      </c>
      <c r="C19" s="71">
        <f>C16+C18</f>
        <v>981746436.38</v>
      </c>
      <c r="D19" s="71">
        <f>D16+D18</f>
        <v>564227618.52</v>
      </c>
      <c r="E19" s="65" t="s">
        <v>149</v>
      </c>
      <c r="F19" s="71">
        <f>F16+F18</f>
        <v>1545974054.9</v>
      </c>
      <c r="G19" s="71">
        <f>G16+G18</f>
        <v>981746436.38</v>
      </c>
      <c r="H19" s="71">
        <f>H16+H18</f>
        <v>564227618.52</v>
      </c>
    </row>
    <row r="20" ht="28.5" customHeight="1" spans="1:8">
      <c r="A20" s="157"/>
      <c r="B20" s="157"/>
      <c r="C20" s="157"/>
      <c r="D20" s="157"/>
      <c r="E20" s="139"/>
      <c r="F20" s="139"/>
      <c r="G20" s="139"/>
      <c r="H20" s="140"/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70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zoomScalePageLayoutView="60" workbookViewId="0">
      <pane topLeftCell="A5" activePane="bottomRight" state="frozen"/>
      <selection activeCell="D20" sqref="D2 D20"/>
    </sheetView>
  </sheetViews>
  <sheetFormatPr defaultColWidth="8" defaultRowHeight="14.25" outlineLevelCol="3"/>
  <cols>
    <col min="1" max="1" width="45.4666666666667" style="1"/>
    <col min="2" max="2" width="28.825" style="1"/>
    <col min="3" max="3" width="45.4666666666667" style="1"/>
    <col min="4" max="4" width="28.825" style="1"/>
  </cols>
  <sheetData>
    <row r="1" ht="48" customHeight="1" spans="1:4">
      <c r="A1" s="2" t="s">
        <v>150</v>
      </c>
      <c r="B1" s="54"/>
      <c r="C1" s="19"/>
      <c r="D1" s="54"/>
    </row>
    <row r="2" ht="21" customHeight="1" spans="1:4">
      <c r="A2" s="145"/>
      <c r="B2" s="146"/>
      <c r="C2" s="21"/>
      <c r="D2" s="147"/>
    </row>
    <row r="3" ht="21" customHeight="1" spans="1:4">
      <c r="A3" s="47" t="s">
        <v>18</v>
      </c>
      <c r="B3" s="117"/>
      <c r="C3" s="47"/>
      <c r="D3" s="148" t="s">
        <v>19</v>
      </c>
    </row>
    <row r="4" ht="30" customHeight="1" spans="1:4">
      <c r="A4" s="62" t="s">
        <v>101</v>
      </c>
      <c r="B4" s="50" t="s">
        <v>102</v>
      </c>
      <c r="C4" s="62" t="s">
        <v>151</v>
      </c>
      <c r="D4" s="63" t="s">
        <v>102</v>
      </c>
    </row>
    <row r="5" ht="30" customHeight="1" spans="1:4">
      <c r="A5" s="144" t="s">
        <v>141</v>
      </c>
      <c r="B5" s="87">
        <v>0</v>
      </c>
      <c r="C5" s="27" t="s">
        <v>142</v>
      </c>
      <c r="D5" s="149">
        <f>(D6+D7)</f>
        <v>0</v>
      </c>
    </row>
    <row r="6" ht="30" customHeight="1" spans="1:4">
      <c r="A6" s="144" t="s">
        <v>152</v>
      </c>
      <c r="B6" s="87">
        <v>0</v>
      </c>
      <c r="C6" s="64" t="s">
        <v>153</v>
      </c>
      <c r="D6" s="87">
        <v>0</v>
      </c>
    </row>
    <row r="7" ht="30" customHeight="1" spans="1:4">
      <c r="A7" s="144" t="s">
        <v>154</v>
      </c>
      <c r="B7" s="87">
        <v>0</v>
      </c>
      <c r="C7" s="64" t="s">
        <v>155</v>
      </c>
      <c r="D7" s="87">
        <v>0</v>
      </c>
    </row>
    <row r="8" ht="30" customHeight="1" spans="1:4">
      <c r="A8" s="150" t="s">
        <v>156</v>
      </c>
      <c r="B8" s="88">
        <v>0</v>
      </c>
      <c r="C8" s="64" t="s">
        <v>157</v>
      </c>
      <c r="D8" s="87">
        <v>0</v>
      </c>
    </row>
    <row r="9" ht="30" customHeight="1" spans="1:4">
      <c r="A9" s="151" t="s">
        <v>72</v>
      </c>
      <c r="B9" s="80">
        <v>0</v>
      </c>
      <c r="C9" s="64" t="s">
        <v>123</v>
      </c>
      <c r="D9" s="87">
        <v>0</v>
      </c>
    </row>
    <row r="10" ht="30" customHeight="1" spans="1:4">
      <c r="A10" s="144" t="s">
        <v>158</v>
      </c>
      <c r="B10" s="87">
        <v>0</v>
      </c>
      <c r="C10" s="65" t="s">
        <v>38</v>
      </c>
      <c r="D10" s="65" t="s">
        <v>38</v>
      </c>
    </row>
    <row r="11" ht="30" customHeight="1" spans="1:4">
      <c r="A11" s="152" t="s">
        <v>74</v>
      </c>
      <c r="B11" s="87">
        <v>99295.95</v>
      </c>
      <c r="C11" s="65" t="s">
        <v>38</v>
      </c>
      <c r="D11" s="65" t="s">
        <v>38</v>
      </c>
    </row>
    <row r="12" ht="30" customHeight="1" spans="1:4">
      <c r="A12" s="151" t="s">
        <v>159</v>
      </c>
      <c r="B12" s="88">
        <v>0</v>
      </c>
      <c r="C12" s="65" t="s">
        <v>38</v>
      </c>
      <c r="D12" s="52" t="s">
        <v>38</v>
      </c>
    </row>
    <row r="13" ht="30" customHeight="1" spans="1:4">
      <c r="A13" s="153" t="s">
        <v>160</v>
      </c>
      <c r="B13" s="149">
        <f>B5+B9+B11+B12</f>
        <v>99295.95</v>
      </c>
      <c r="C13" s="154" t="s">
        <v>127</v>
      </c>
      <c r="D13" s="149">
        <f>D5+D8+D9</f>
        <v>0</v>
      </c>
    </row>
    <row r="14" ht="30" customHeight="1" spans="1:4">
      <c r="A14" s="144" t="s">
        <v>161</v>
      </c>
      <c r="B14" s="96">
        <v>0</v>
      </c>
      <c r="C14" s="155" t="s">
        <v>129</v>
      </c>
      <c r="D14" s="87">
        <v>0</v>
      </c>
    </row>
    <row r="15" ht="30" customHeight="1" spans="1:4">
      <c r="A15" s="144" t="s">
        <v>162</v>
      </c>
      <c r="B15" s="98">
        <v>0</v>
      </c>
      <c r="C15" s="155" t="s">
        <v>131</v>
      </c>
      <c r="D15" s="88">
        <v>0</v>
      </c>
    </row>
    <row r="16" ht="30" customHeight="1" spans="1:4">
      <c r="A16" s="153" t="s">
        <v>163</v>
      </c>
      <c r="B16" s="136">
        <f>B13+B14+B15</f>
        <v>99295.95</v>
      </c>
      <c r="C16" s="27" t="s">
        <v>133</v>
      </c>
      <c r="D16" s="10">
        <f>D13+D14+D15</f>
        <v>0</v>
      </c>
    </row>
    <row r="17" ht="30" customHeight="1" spans="1:4">
      <c r="A17" s="65" t="s">
        <v>38</v>
      </c>
      <c r="B17" s="65" t="s">
        <v>38</v>
      </c>
      <c r="C17" s="27" t="s">
        <v>134</v>
      </c>
      <c r="D17" s="10">
        <f>B16-D16</f>
        <v>99295.95</v>
      </c>
    </row>
    <row r="18" ht="30" customHeight="1" spans="1:4">
      <c r="A18" s="144" t="s">
        <v>164</v>
      </c>
      <c r="B18" s="88">
        <v>4732134.17</v>
      </c>
      <c r="C18" s="27" t="s">
        <v>136</v>
      </c>
      <c r="D18" s="10">
        <f>B18+D17</f>
        <v>4831430.12</v>
      </c>
    </row>
    <row r="19" ht="30" customHeight="1" spans="1:4">
      <c r="A19" s="156" t="s">
        <v>118</v>
      </c>
      <c r="B19" s="135">
        <f>B16+B18</f>
        <v>4831430.12</v>
      </c>
      <c r="C19" s="90" t="s">
        <v>119</v>
      </c>
      <c r="D19" s="10">
        <f>D16+D18</f>
        <v>4831430.12</v>
      </c>
    </row>
    <row r="20" ht="30" customHeight="1" spans="1:4">
      <c r="A20" s="157"/>
      <c r="B20" s="54"/>
      <c r="C20" s="138"/>
      <c r="D20" s="140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scale="90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zoomScalePageLayoutView="60" workbookViewId="0">
      <pane topLeftCell="A7" activePane="bottomRight" state="frozen"/>
      <selection activeCell="D3" sqref="D19 D3"/>
    </sheetView>
  </sheetViews>
  <sheetFormatPr defaultColWidth="8" defaultRowHeight="14.25" outlineLevelCol="3"/>
  <cols>
    <col min="1" max="4" width="31.55" style="1"/>
  </cols>
  <sheetData>
    <row r="1" ht="48" customHeight="1" spans="1:4">
      <c r="A1" s="2" t="s">
        <v>165</v>
      </c>
      <c r="B1" s="19"/>
      <c r="C1" s="19"/>
      <c r="D1" s="19"/>
    </row>
    <row r="2" customHeight="1" spans="1:4">
      <c r="A2" s="142"/>
      <c r="B2" s="142"/>
      <c r="C2" s="142"/>
      <c r="D2" s="142"/>
    </row>
    <row r="3" ht="19.5" customHeight="1" spans="1:4">
      <c r="A3" s="21"/>
      <c r="B3" s="21"/>
      <c r="C3" s="21"/>
      <c r="D3" s="131"/>
    </row>
    <row r="4" ht="19.5" customHeight="1" spans="1:4">
      <c r="A4" s="47" t="s">
        <v>18</v>
      </c>
      <c r="B4" s="47"/>
      <c r="C4" s="143"/>
      <c r="D4" s="49" t="s">
        <v>19</v>
      </c>
    </row>
    <row r="5" ht="28.5" customHeight="1" spans="1:4">
      <c r="A5" s="50" t="s">
        <v>20</v>
      </c>
      <c r="B5" s="50" t="s">
        <v>69</v>
      </c>
      <c r="C5" s="50" t="s">
        <v>20</v>
      </c>
      <c r="D5" s="50" t="s">
        <v>69</v>
      </c>
    </row>
    <row r="6" ht="28.5" customHeight="1" spans="1:4">
      <c r="A6" s="64" t="s">
        <v>166</v>
      </c>
      <c r="B6" s="87">
        <v>21196103.98</v>
      </c>
      <c r="C6" s="144" t="s">
        <v>167</v>
      </c>
      <c r="D6" s="87">
        <v>39337190.11</v>
      </c>
    </row>
    <row r="7" ht="28.5" customHeight="1" spans="1:4">
      <c r="A7" s="64" t="s">
        <v>72</v>
      </c>
      <c r="B7" s="87">
        <v>1120000</v>
      </c>
      <c r="C7" s="144" t="s">
        <v>168</v>
      </c>
      <c r="D7" s="87">
        <v>5546616.64</v>
      </c>
    </row>
    <row r="8" ht="28.5" customHeight="1" spans="1:4">
      <c r="A8" s="64" t="s">
        <v>74</v>
      </c>
      <c r="B8" s="87">
        <v>3739177.81</v>
      </c>
      <c r="C8" s="144" t="s">
        <v>169</v>
      </c>
      <c r="D8" s="87">
        <v>124001.8</v>
      </c>
    </row>
    <row r="9" ht="28.5" customHeight="1" spans="1:4">
      <c r="A9" s="64" t="s">
        <v>170</v>
      </c>
      <c r="B9" s="87">
        <v>8712.4</v>
      </c>
      <c r="C9" s="144" t="s">
        <v>171</v>
      </c>
      <c r="D9" s="87">
        <v>562934</v>
      </c>
    </row>
    <row r="10" ht="28.5" customHeight="1" spans="1:4">
      <c r="A10" s="65" t="s">
        <v>38</v>
      </c>
      <c r="B10" s="65" t="s">
        <v>38</v>
      </c>
      <c r="C10" s="144" t="s">
        <v>172</v>
      </c>
      <c r="D10" s="87">
        <v>4838880</v>
      </c>
    </row>
    <row r="11" ht="28.5" customHeight="1" spans="1:4">
      <c r="A11" s="64" t="s">
        <v>160</v>
      </c>
      <c r="B11" s="71">
        <f>B6+B7+B8+B9</f>
        <v>26063994.19</v>
      </c>
      <c r="C11" s="144" t="s">
        <v>173</v>
      </c>
      <c r="D11" s="71">
        <f>D6+D8+D9+D10</f>
        <v>44863005.91</v>
      </c>
    </row>
    <row r="12" ht="28.5" customHeight="1" spans="1:4">
      <c r="A12" s="64" t="s">
        <v>161</v>
      </c>
      <c r="B12" s="87">
        <v>1030373.41</v>
      </c>
      <c r="C12" s="144" t="s">
        <v>174</v>
      </c>
      <c r="D12" s="87">
        <v>0</v>
      </c>
    </row>
    <row r="13" ht="28.5" customHeight="1" spans="1:4">
      <c r="A13" s="64" t="s">
        <v>162</v>
      </c>
      <c r="B13" s="87">
        <v>0</v>
      </c>
      <c r="C13" s="144" t="s">
        <v>175</v>
      </c>
      <c r="D13" s="87">
        <v>0</v>
      </c>
    </row>
    <row r="14" ht="28.5" customHeight="1" spans="1:4">
      <c r="A14" s="64" t="s">
        <v>163</v>
      </c>
      <c r="B14" s="71">
        <f>B11+B12+B13</f>
        <v>27094367.6</v>
      </c>
      <c r="C14" s="144" t="s">
        <v>176</v>
      </c>
      <c r="D14" s="71">
        <f>D11+D12+D13</f>
        <v>44863005.91</v>
      </c>
    </row>
    <row r="15" ht="28.5" customHeight="1" spans="1:4">
      <c r="A15" s="65" t="s">
        <v>38</v>
      </c>
      <c r="B15" s="65" t="s">
        <v>38</v>
      </c>
      <c r="C15" s="144" t="s">
        <v>177</v>
      </c>
      <c r="D15" s="71">
        <f>B14-D14</f>
        <v>-17768638.31</v>
      </c>
    </row>
    <row r="16" ht="28.5" customHeight="1" spans="1:4">
      <c r="A16" s="64" t="s">
        <v>164</v>
      </c>
      <c r="B16" s="87">
        <v>196303964.64</v>
      </c>
      <c r="C16" s="144" t="s">
        <v>178</v>
      </c>
      <c r="D16" s="71">
        <f>B16+D15</f>
        <v>178535326.33</v>
      </c>
    </row>
    <row r="17" ht="28.5" customHeight="1" spans="1:4">
      <c r="A17" s="64" t="s">
        <v>179</v>
      </c>
      <c r="B17" s="87">
        <v>0</v>
      </c>
      <c r="C17" s="144" t="s">
        <v>179</v>
      </c>
      <c r="D17" s="87">
        <v>0</v>
      </c>
    </row>
    <row r="18" ht="28.5" customHeight="1" spans="1:4">
      <c r="A18" s="65" t="s">
        <v>98</v>
      </c>
      <c r="B18" s="71">
        <f>B14+B16</f>
        <v>223398332.24</v>
      </c>
      <c r="C18" s="125" t="s">
        <v>98</v>
      </c>
      <c r="D18" s="71">
        <f>D14+D16</f>
        <v>223398332.24</v>
      </c>
    </row>
    <row r="19" ht="28.5" customHeight="1" spans="1:4">
      <c r="A19" s="21"/>
      <c r="B19" s="139"/>
      <c r="C19" s="139"/>
      <c r="D19" s="140"/>
    </row>
  </sheetData>
  <mergeCells count="1">
    <mergeCell ref="A1:D1"/>
  </mergeCells>
  <printOptions horizontalCentered="1"/>
  <pageMargins left="0.393700787401575" right="0.393700787401575" top="0.393700787401575" bottom="0.393700787401575" header="0.51181" footer="0.51181"/>
  <pageSetup paperSize="9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决算汇总封面</vt:lpstr>
      <vt:lpstr>社会保险基金资产负债表</vt:lpstr>
      <vt:lpstr>社会保险基金决算收支总表</vt:lpstr>
      <vt:lpstr>企业职工基本养老保险基金收支表</vt:lpstr>
      <vt:lpstr>城乡居民基本养老保险基金收支表</vt:lpstr>
      <vt:lpstr>机关事业基本养老保险基金收支表</vt:lpstr>
      <vt:lpstr>职工基本医疗保险基金收支表</vt:lpstr>
      <vt:lpstr>城乡居民基本医疗保险基金收支表</vt:lpstr>
      <vt:lpstr>工伤保险基金收支表</vt:lpstr>
      <vt:lpstr>失业保险基金收支表</vt:lpstr>
      <vt:lpstr>社会保障基金财政专户资产负债表</vt:lpstr>
      <vt:lpstr>社会保障基金财政专户收支表</vt:lpstr>
      <vt:lpstr>财政对社会保险基金补助资金情况</vt:lpstr>
      <vt:lpstr>基本养老保险补充资料表</vt:lpstr>
      <vt:lpstr>职工基本医疗保险补充资料表</vt:lpstr>
      <vt:lpstr>居民基本医疗保险补充资料表</vt:lpstr>
      <vt:lpstr>工伤保险补充基础资料表</vt:lpstr>
      <vt:lpstr>失业保险补充资料表</vt:lpstr>
      <vt:lpstr>机关事业单位职业年金情况表</vt:lpstr>
      <vt:lpstr>公务员医疗补助情况表</vt:lpstr>
      <vt:lpstr>社会保险补充资料表</vt:lpstr>
      <vt:lpstr>社会保险补充资料表续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攒刺</cp:lastModifiedBy>
  <dcterms:created xsi:type="dcterms:W3CDTF">2021-09-08T17:23:00Z</dcterms:created>
  <dcterms:modified xsi:type="dcterms:W3CDTF">2021-09-17T06:48:16Z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7603C1BCC99E44E4B78CA869CDC2739E</vt:lpwstr>
  </property>
  <property fmtid="{D5CDD505-2E9C-101B-9397-08002B2CF9AE}" pid="3" name="KSOProductBuildVer">
    <vt:lpwstr>2052-11.1.0.10700</vt:lpwstr>
  </property>
</Properties>
</file>