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codeName="ThisWorkbook"/>
  <bookViews>
    <workbookView xWindow="9075" yWindow="3015" windowWidth="9630" windowHeight="3900" tabRatio="652" firstSheet="1" activeTab="9"/>
  </bookViews>
  <sheets>
    <sheet name="分配表" sheetId="52" r:id="rId1"/>
    <sheet name="幼儿" sheetId="45" r:id="rId2"/>
    <sheet name="高中助学金" sheetId="29" r:id="rId3"/>
    <sheet name="高中免学费" sheetId="5" r:id="rId4"/>
    <sheet name="高中免费教科书" sheetId="44" r:id="rId5"/>
    <sheet name="中职助学金合并" sheetId="50" r:id="rId6"/>
    <sheet name="中职免学费合并" sheetId="51" r:id="rId7"/>
    <sheet name="中职奖学金" sheetId="58" r:id="rId8"/>
    <sheet name="附件1高校奖助学金总表" sheetId="54" r:id="rId9"/>
    <sheet name="本专科" sheetId="57" r:id="rId10"/>
  </sheets>
  <definedNames>
    <definedName name="_xlnm._FilterDatabase" localSheetId="2" hidden="1">高中助学金!$A$8:$M$12</definedName>
    <definedName name="_xlnm._FilterDatabase" localSheetId="1" hidden="1">幼儿!$A$5:$P$9</definedName>
    <definedName name="_xlnm.Print_Area" localSheetId="9">本专科!$A$1:$Y$10</definedName>
    <definedName name="_xlnm.Print_Area" localSheetId="8">附件1高校奖助学金总表!$A$1:$N$10</definedName>
    <definedName name="_xlnm.Print_Area" localSheetId="3">高中免学费!$A$1:$AA$10</definedName>
    <definedName name="_xlnm.Print_Area" localSheetId="2">高中助学金!$A$1:$Y$12</definedName>
    <definedName name="_xlnm.Print_Area" localSheetId="1">幼儿!$A$1:$N$9</definedName>
    <definedName name="_xlnm.Print_Titles" localSheetId="9">本专科!$4:$7</definedName>
    <definedName name="_xlnm.Print_Titles" localSheetId="8">附件1高校奖助学金总表!$4:$7</definedName>
    <definedName name="_xlnm.Print_Titles" localSheetId="4">高中免费教科书!$4:$4</definedName>
    <definedName name="_xlnm.Print_Titles" localSheetId="3">高中免学费!$3:$5</definedName>
    <definedName name="_xlnm.Print_Titles" localSheetId="2">高中助学金!$5:$7</definedName>
    <definedName name="_xlnm.Print_Titles" localSheetId="1">幼儿!$3:$4</definedName>
    <definedName name="_xlnm.Print_Titles" localSheetId="6">中职免学费合并!$4:$5</definedName>
    <definedName name="_xlnm.Print_Titles" localSheetId="5">中职助学金合并!$4:$5</definedName>
  </definedNames>
  <calcPr calcId="125725"/>
</workbook>
</file>

<file path=xl/calcChain.xml><?xml version="1.0" encoding="utf-8"?>
<calcChain xmlns="http://schemas.openxmlformats.org/spreadsheetml/2006/main">
  <c r="AH10" i="52"/>
  <c r="AH13"/>
  <c r="AH14"/>
  <c r="AH15"/>
  <c r="AH16"/>
  <c r="AH17"/>
  <c r="AH9"/>
  <c r="AI10"/>
  <c r="AI13"/>
  <c r="AI14"/>
  <c r="AI15"/>
  <c r="AI16"/>
  <c r="AI17"/>
  <c r="AI9"/>
  <c r="AG10"/>
  <c r="AG11"/>
  <c r="AG12"/>
  <c r="AG15"/>
  <c r="AG17"/>
  <c r="AG9"/>
  <c r="J12"/>
  <c r="I12" s="1"/>
  <c r="J11"/>
  <c r="I11" s="1"/>
  <c r="L14"/>
  <c r="I14" s="1"/>
  <c r="T13"/>
  <c r="Y13"/>
  <c r="V14"/>
  <c r="S14" s="1"/>
  <c r="AC14"/>
  <c r="AE8"/>
  <c r="AE7" s="1"/>
  <c r="AD8"/>
  <c r="AD7" s="1"/>
  <c r="AA8"/>
  <c r="AA7" s="1"/>
  <c r="Z8"/>
  <c r="X8"/>
  <c r="X7" s="1"/>
  <c r="W8"/>
  <c r="U8"/>
  <c r="U7" s="1"/>
  <c r="T7" s="1"/>
  <c r="Q8"/>
  <c r="Q7" s="1"/>
  <c r="P8"/>
  <c r="P7" s="1"/>
  <c r="N8"/>
  <c r="N7" s="1"/>
  <c r="M8"/>
  <c r="M7" s="1"/>
  <c r="K8"/>
  <c r="K7" s="1"/>
  <c r="J7" s="1"/>
  <c r="O17"/>
  <c r="O15"/>
  <c r="L17"/>
  <c r="L15"/>
  <c r="O9"/>
  <c r="AC17"/>
  <c r="AC16"/>
  <c r="AC15"/>
  <c r="Y17"/>
  <c r="Y16"/>
  <c r="Y15"/>
  <c r="V17"/>
  <c r="V16"/>
  <c r="V15"/>
  <c r="T17"/>
  <c r="T16"/>
  <c r="T15"/>
  <c r="Z7"/>
  <c r="N9" i="50"/>
  <c r="N8"/>
  <c r="Z6" i="51"/>
  <c r="Y6"/>
  <c r="X6"/>
  <c r="V6"/>
  <c r="U6"/>
  <c r="T6"/>
  <c r="S6"/>
  <c r="Q6"/>
  <c r="P6"/>
  <c r="O6"/>
  <c r="N6"/>
  <c r="M6"/>
  <c r="L6"/>
  <c r="K6"/>
  <c r="D6"/>
  <c r="E6"/>
  <c r="C6"/>
  <c r="AB13"/>
  <c r="P14"/>
  <c r="P13"/>
  <c r="J17" i="52"/>
  <c r="J9"/>
  <c r="J10"/>
  <c r="J15"/>
  <c r="E8"/>
  <c r="E7" s="1"/>
  <c r="F8"/>
  <c r="F7" s="1"/>
  <c r="G8"/>
  <c r="G7" s="1"/>
  <c r="D10"/>
  <c r="D9"/>
  <c r="AA8" i="51"/>
  <c r="N7" i="45"/>
  <c r="N8"/>
  <c r="N9"/>
  <c r="N6"/>
  <c r="M7"/>
  <c r="L7" s="1"/>
  <c r="M8"/>
  <c r="L8" s="1"/>
  <c r="M9"/>
  <c r="M6"/>
  <c r="L6" s="1"/>
  <c r="J5"/>
  <c r="K5"/>
  <c r="I5"/>
  <c r="H6"/>
  <c r="H7"/>
  <c r="H8"/>
  <c r="H9"/>
  <c r="E5"/>
  <c r="F5"/>
  <c r="G5"/>
  <c r="D5"/>
  <c r="C6"/>
  <c r="C7"/>
  <c r="C8"/>
  <c r="C9"/>
  <c r="Y10" i="29"/>
  <c r="Y11"/>
  <c r="Y12"/>
  <c r="Y9"/>
  <c r="X10"/>
  <c r="W10" s="1"/>
  <c r="X11"/>
  <c r="X12"/>
  <c r="W12" s="1"/>
  <c r="X9"/>
  <c r="W9" s="1"/>
  <c r="S10"/>
  <c r="S11"/>
  <c r="S12"/>
  <c r="S9"/>
  <c r="V8"/>
  <c r="U8"/>
  <c r="T8"/>
  <c r="P8"/>
  <c r="Q8"/>
  <c r="R8"/>
  <c r="O8"/>
  <c r="N9"/>
  <c r="N10"/>
  <c r="N11"/>
  <c r="N12"/>
  <c r="AC14" i="51"/>
  <c r="AC13"/>
  <c r="AA13" s="1"/>
  <c r="AC7"/>
  <c r="AB14"/>
  <c r="AB7"/>
  <c r="AA7" s="1"/>
  <c r="U8" i="50"/>
  <c r="S8" s="1"/>
  <c r="U9"/>
  <c r="U7"/>
  <c r="T8"/>
  <c r="T9"/>
  <c r="S9" s="1"/>
  <c r="T7"/>
  <c r="AA8" i="5"/>
  <c r="AA9"/>
  <c r="AA10"/>
  <c r="AA7"/>
  <c r="Z8"/>
  <c r="Z9"/>
  <c r="Z10"/>
  <c r="Y10" s="1"/>
  <c r="Z7"/>
  <c r="Y7" s="1"/>
  <c r="Y8"/>
  <c r="U8"/>
  <c r="U9"/>
  <c r="U10"/>
  <c r="U7"/>
  <c r="W6"/>
  <c r="P8"/>
  <c r="P9"/>
  <c r="P10"/>
  <c r="P7"/>
  <c r="O6"/>
  <c r="Q6"/>
  <c r="R6"/>
  <c r="S6"/>
  <c r="T6"/>
  <c r="V6"/>
  <c r="X6"/>
  <c r="L6"/>
  <c r="M6"/>
  <c r="N6"/>
  <c r="K6"/>
  <c r="J7"/>
  <c r="J8"/>
  <c r="J9"/>
  <c r="J10"/>
  <c r="O8" i="50"/>
  <c r="O9"/>
  <c r="O7"/>
  <c r="P6"/>
  <c r="Q6"/>
  <c r="R6"/>
  <c r="J8"/>
  <c r="J9"/>
  <c r="J7"/>
  <c r="N6"/>
  <c r="M6"/>
  <c r="L6"/>
  <c r="K6"/>
  <c r="X10" i="51"/>
  <c r="X9"/>
  <c r="X8"/>
  <c r="X12"/>
  <c r="X11"/>
  <c r="U7"/>
  <c r="T14"/>
  <c r="T13"/>
  <c r="W13"/>
  <c r="W14"/>
  <c r="W7"/>
  <c r="R13"/>
  <c r="R14"/>
  <c r="K10" i="54"/>
  <c r="G10"/>
  <c r="G9"/>
  <c r="G8" s="1"/>
  <c r="N10"/>
  <c r="N9"/>
  <c r="N8" s="1"/>
  <c r="M10"/>
  <c r="M9"/>
  <c r="M8" s="1"/>
  <c r="L10"/>
  <c r="L9"/>
  <c r="K9" s="1"/>
  <c r="K8" s="1"/>
  <c r="I8"/>
  <c r="H8"/>
  <c r="F8"/>
  <c r="E8"/>
  <c r="D8"/>
  <c r="C8"/>
  <c r="J8"/>
  <c r="C6" i="50"/>
  <c r="F7"/>
  <c r="B8"/>
  <c r="F8"/>
  <c r="B9"/>
  <c r="F9"/>
  <c r="C7" i="58"/>
  <c r="F7"/>
  <c r="H7"/>
  <c r="L8" i="54" l="1"/>
  <c r="AA14" i="51"/>
  <c r="AA6" s="1"/>
  <c r="W6"/>
  <c r="AC6"/>
  <c r="AB6"/>
  <c r="S7" i="50"/>
  <c r="W11" i="29"/>
  <c r="L9" i="45"/>
  <c r="AF15" i="52"/>
  <c r="AF16"/>
  <c r="AF17"/>
  <c r="AH8"/>
  <c r="AH7" s="1"/>
  <c r="AI8"/>
  <c r="AI7" s="1"/>
  <c r="Y8"/>
  <c r="S13"/>
  <c r="V8"/>
  <c r="AF14"/>
  <c r="AF12"/>
  <c r="AF13"/>
  <c r="O7"/>
  <c r="S15"/>
  <c r="T8"/>
  <c r="I10"/>
  <c r="L7"/>
  <c r="I7" s="1"/>
  <c r="I15"/>
  <c r="J8"/>
  <c r="O8"/>
  <c r="AC8"/>
  <c r="W7"/>
  <c r="V7" s="1"/>
  <c r="AC7"/>
  <c r="Y7"/>
  <c r="L8"/>
  <c r="I17"/>
  <c r="I9"/>
  <c r="S16"/>
  <c r="S17"/>
  <c r="W8" i="29"/>
  <c r="AA6" i="5"/>
  <c r="Y9"/>
  <c r="D8" i="52"/>
  <c r="D7"/>
  <c r="N5" i="45"/>
  <c r="M5"/>
  <c r="H5"/>
  <c r="C5"/>
  <c r="P6" i="5"/>
  <c r="Y6"/>
  <c r="Y8" i="29"/>
  <c r="X8"/>
  <c r="N8"/>
  <c r="U6" i="50"/>
  <c r="T6"/>
  <c r="Z6" i="5"/>
  <c r="U6"/>
  <c r="J6"/>
  <c r="S6" i="50"/>
  <c r="O6"/>
  <c r="J6"/>
  <c r="R7" i="51"/>
  <c r="R6" s="1"/>
  <c r="D7" i="58"/>
  <c r="D6" i="50"/>
  <c r="S8" i="52" l="1"/>
  <c r="I8"/>
  <c r="S7"/>
  <c r="L5" i="45"/>
  <c r="B6" i="50"/>
  <c r="AF11" i="52" l="1"/>
  <c r="AF10" l="1"/>
  <c r="AF9" l="1"/>
  <c r="AG8"/>
  <c r="AG7" l="1"/>
  <c r="AF7" s="1"/>
  <c r="AF8"/>
</calcChain>
</file>

<file path=xl/sharedStrings.xml><?xml version="1.0" encoding="utf-8"?>
<sst xmlns="http://schemas.openxmlformats.org/spreadsheetml/2006/main" count="366" uniqueCount="225">
  <si>
    <t>单位名称</t>
  </si>
  <si>
    <t>省级</t>
  </si>
  <si>
    <t>市级</t>
  </si>
  <si>
    <t>县级</t>
  </si>
  <si>
    <t>小计</t>
  </si>
  <si>
    <t>中央</t>
  </si>
  <si>
    <t>合计</t>
  </si>
  <si>
    <t>市本级及所辖区小计</t>
  </si>
  <si>
    <t>资阳区</t>
  </si>
  <si>
    <t>赫山区</t>
  </si>
  <si>
    <t>大通湖管理区</t>
  </si>
  <si>
    <t>资助比例</t>
  </si>
  <si>
    <t>资助指标</t>
  </si>
  <si>
    <t>各级资金分担比例</t>
  </si>
  <si>
    <t>其中建档立卡学生指标数</t>
  </si>
  <si>
    <t>非建档立卡学生指标数</t>
  </si>
  <si>
    <t>地方</t>
  </si>
  <si>
    <t>2018年秋季免学杂费人数(人）</t>
  </si>
  <si>
    <t>总人数</t>
  </si>
  <si>
    <t>省示范性高中人数</t>
  </si>
  <si>
    <t>省非示范性高中人数</t>
  </si>
  <si>
    <t>市县</t>
  </si>
  <si>
    <t>单位</t>
  </si>
  <si>
    <t>单位（市县）</t>
  </si>
  <si>
    <t>2019年预计资助人数（人）</t>
  </si>
  <si>
    <t>2019年资金需求（万元）</t>
  </si>
  <si>
    <t>教育系统</t>
  </si>
  <si>
    <t>人社系统</t>
  </si>
  <si>
    <r>
      <rPr>
        <sz val="9"/>
        <rFont val="Times New Roman"/>
        <family val="1"/>
      </rPr>
      <t>2019</t>
    </r>
    <r>
      <rPr>
        <sz val="9"/>
        <rFont val="黑体"/>
        <family val="3"/>
        <charset val="134"/>
      </rPr>
      <t>年预计资助人数（人）</t>
    </r>
  </si>
  <si>
    <r>
      <rPr>
        <sz val="9"/>
        <rFont val="Times New Roman"/>
        <family val="1"/>
      </rPr>
      <t>2019</t>
    </r>
    <r>
      <rPr>
        <sz val="9"/>
        <rFont val="黑体"/>
        <family val="3"/>
        <charset val="134"/>
      </rPr>
      <t>年资金需求（万元）</t>
    </r>
  </si>
  <si>
    <t>地方小计</t>
  </si>
  <si>
    <t>益阳市本级及所辖区小计</t>
  </si>
  <si>
    <r>
      <rPr>
        <b/>
        <sz val="10"/>
        <rFont val="黑体"/>
        <family val="3"/>
        <charset val="134"/>
      </rPr>
      <t>县市区</t>
    </r>
  </si>
  <si>
    <r>
      <rPr>
        <b/>
        <sz val="10"/>
        <rFont val="黑体"/>
        <family val="3"/>
        <charset val="134"/>
      </rPr>
      <t>资助名额（人）</t>
    </r>
  </si>
  <si>
    <r>
      <rPr>
        <b/>
        <sz val="10"/>
        <rFont val="黑体"/>
        <family val="3"/>
        <charset val="134"/>
      </rPr>
      <t>各级应分担资金数（万元）</t>
    </r>
  </si>
  <si>
    <r>
      <rPr>
        <b/>
        <sz val="10"/>
        <rFont val="黑体"/>
        <family val="3"/>
        <charset val="134"/>
      </rPr>
      <t>中央</t>
    </r>
  </si>
  <si>
    <r>
      <rPr>
        <b/>
        <sz val="10"/>
        <rFont val="黑体"/>
        <family val="3"/>
        <charset val="134"/>
      </rPr>
      <t>省级</t>
    </r>
  </si>
  <si>
    <r>
      <rPr>
        <b/>
        <sz val="10"/>
        <rFont val="黑体"/>
        <family val="3"/>
        <charset val="134"/>
      </rPr>
      <t>市级</t>
    </r>
  </si>
  <si>
    <r>
      <rPr>
        <b/>
        <sz val="10"/>
        <rFont val="黑体"/>
        <family val="3"/>
        <charset val="134"/>
      </rPr>
      <t>县级</t>
    </r>
  </si>
  <si>
    <r>
      <rPr>
        <b/>
        <sz val="10"/>
        <rFont val="宋体"/>
        <family val="3"/>
        <charset val="134"/>
      </rPr>
      <t>总计</t>
    </r>
  </si>
  <si>
    <r>
      <rPr>
        <b/>
        <sz val="10"/>
        <rFont val="黑体"/>
        <family val="3"/>
        <charset val="134"/>
      </rPr>
      <t>合计</t>
    </r>
  </si>
  <si>
    <t>备注</t>
  </si>
  <si>
    <t>益阳医学高等专科学校</t>
  </si>
  <si>
    <t>益阳职业技术学院</t>
  </si>
  <si>
    <t xml:space="preserve">      </t>
  </si>
  <si>
    <t>科目</t>
  </si>
  <si>
    <t>教育部门</t>
  </si>
  <si>
    <t>人社部门</t>
  </si>
  <si>
    <t>合计</t>
    <phoneticPr fontId="8" type="noConversion"/>
  </si>
  <si>
    <t>2019年普通高中国家助学金分配明细表</t>
    <phoneticPr fontId="8" type="noConversion"/>
  </si>
  <si>
    <t>2018年教育事业统计学生数</t>
    <phoneticPr fontId="8" type="noConversion"/>
  </si>
  <si>
    <t>全年资金需求测算数（万元）</t>
    <phoneticPr fontId="8" type="noConversion"/>
  </si>
  <si>
    <r>
      <rPr>
        <sz val="9"/>
        <color indexed="8"/>
        <rFont val="黑体"/>
        <family val="3"/>
        <charset val="134"/>
      </rPr>
      <t>测算分档数</t>
    </r>
    <phoneticPr fontId="8" type="noConversion"/>
  </si>
  <si>
    <t>省级</t>
    <phoneticPr fontId="8" type="noConversion"/>
  </si>
  <si>
    <r>
      <rPr>
        <sz val="9"/>
        <color indexed="8"/>
        <rFont val="黑体"/>
        <family val="3"/>
        <charset val="134"/>
      </rPr>
      <t>一档</t>
    </r>
    <r>
      <rPr>
        <sz val="9"/>
        <color indexed="8"/>
        <rFont val="Times New Roman"/>
        <family val="1"/>
      </rPr>
      <t xml:space="preserve">       </t>
    </r>
    <r>
      <rPr>
        <sz val="9"/>
        <color indexed="8"/>
        <rFont val="黑体"/>
        <family val="3"/>
        <charset val="134"/>
      </rPr>
      <t>（</t>
    </r>
    <r>
      <rPr>
        <sz val="9"/>
        <color indexed="8"/>
        <rFont val="Times New Roman"/>
        <family val="1"/>
      </rPr>
      <t>3000</t>
    </r>
    <r>
      <rPr>
        <sz val="9"/>
        <color indexed="8"/>
        <rFont val="黑体"/>
        <family val="3"/>
        <charset val="134"/>
      </rPr>
      <t>元</t>
    </r>
    <r>
      <rPr>
        <sz val="9"/>
        <color indexed="8"/>
        <rFont val="Times New Roman"/>
        <family val="1"/>
      </rPr>
      <t>/</t>
    </r>
    <r>
      <rPr>
        <sz val="9"/>
        <color indexed="8"/>
        <rFont val="黑体"/>
        <family val="3"/>
        <charset val="134"/>
      </rPr>
      <t>生</t>
    </r>
    <r>
      <rPr>
        <sz val="9"/>
        <color indexed="8"/>
        <rFont val="Times New Roman"/>
        <family val="1"/>
      </rPr>
      <t>/</t>
    </r>
    <r>
      <rPr>
        <sz val="9"/>
        <color indexed="8"/>
        <rFont val="黑体"/>
        <family val="3"/>
        <charset val="134"/>
      </rPr>
      <t>年）</t>
    </r>
    <phoneticPr fontId="8" type="noConversion"/>
  </si>
  <si>
    <r>
      <rPr>
        <sz val="9"/>
        <color indexed="8"/>
        <rFont val="黑体"/>
        <family val="3"/>
        <charset val="134"/>
      </rPr>
      <t>二档</t>
    </r>
    <r>
      <rPr>
        <sz val="9"/>
        <color indexed="8"/>
        <rFont val="Times New Roman"/>
        <family val="1"/>
      </rPr>
      <t xml:space="preserve">      </t>
    </r>
    <r>
      <rPr>
        <sz val="9"/>
        <color indexed="8"/>
        <rFont val="黑体"/>
        <family val="3"/>
        <charset val="134"/>
      </rPr>
      <t>（</t>
    </r>
    <r>
      <rPr>
        <sz val="9"/>
        <color indexed="8"/>
        <rFont val="Times New Roman"/>
        <family val="1"/>
      </rPr>
      <t>1000</t>
    </r>
    <r>
      <rPr>
        <sz val="9"/>
        <color indexed="8"/>
        <rFont val="黑体"/>
        <family val="3"/>
        <charset val="134"/>
      </rPr>
      <t>元</t>
    </r>
    <r>
      <rPr>
        <sz val="9"/>
        <color indexed="8"/>
        <rFont val="Times New Roman"/>
        <family val="1"/>
      </rPr>
      <t>/</t>
    </r>
    <r>
      <rPr>
        <sz val="9"/>
        <color indexed="8"/>
        <rFont val="黑体"/>
        <family val="3"/>
        <charset val="134"/>
      </rPr>
      <t>生</t>
    </r>
    <r>
      <rPr>
        <sz val="9"/>
        <color indexed="8"/>
        <rFont val="Times New Roman"/>
        <family val="1"/>
      </rPr>
      <t>/</t>
    </r>
    <r>
      <rPr>
        <sz val="9"/>
        <color indexed="8"/>
        <rFont val="黑体"/>
        <family val="3"/>
        <charset val="134"/>
      </rPr>
      <t>年）</t>
    </r>
    <phoneticPr fontId="8" type="noConversion"/>
  </si>
  <si>
    <t>各级资金分担比例</t>
    <phoneticPr fontId="8" type="noConversion"/>
  </si>
  <si>
    <t>中央</t>
    <phoneticPr fontId="8" type="noConversion"/>
  </si>
  <si>
    <t>地方</t>
    <phoneticPr fontId="8" type="noConversion"/>
  </si>
  <si>
    <t>调整后中央和地方资金需求（万元）</t>
    <phoneticPr fontId="8" type="noConversion"/>
  </si>
  <si>
    <t>合计</t>
    <phoneticPr fontId="8" type="noConversion"/>
  </si>
  <si>
    <t>市级</t>
    <phoneticPr fontId="8" type="noConversion"/>
  </si>
  <si>
    <t>金额单位：万元</t>
    <phoneticPr fontId="8" type="noConversion"/>
  </si>
  <si>
    <t>市级</t>
    <phoneticPr fontId="103" type="noConversion"/>
  </si>
  <si>
    <t>县级</t>
    <phoneticPr fontId="8" type="noConversion"/>
  </si>
  <si>
    <t>市级</t>
    <phoneticPr fontId="103" type="noConversion"/>
  </si>
  <si>
    <t>县级</t>
    <phoneticPr fontId="8" type="noConversion"/>
  </si>
  <si>
    <t>此次省级追补缺口（万元）</t>
    <phoneticPr fontId="8" type="noConversion"/>
  </si>
  <si>
    <t>其中：医专</t>
    <phoneticPr fontId="103" type="noConversion"/>
  </si>
  <si>
    <t>职院</t>
    <phoneticPr fontId="103" type="noConversion"/>
  </si>
  <si>
    <t>高技校</t>
    <phoneticPr fontId="103" type="noConversion"/>
  </si>
  <si>
    <t>自立学校
（特校）</t>
    <phoneticPr fontId="103" type="noConversion"/>
  </si>
  <si>
    <t>益阳师范</t>
    <phoneticPr fontId="103" type="noConversion"/>
  </si>
  <si>
    <t>湘财预〔2018〕200号、湘财预〔2019〕72号和益财教指〔2019〕45号已提前下达资金（万元）</t>
    <phoneticPr fontId="8" type="noConversion"/>
  </si>
  <si>
    <t>本次清算下达资金（万元）</t>
    <phoneticPr fontId="8" type="noConversion"/>
  </si>
  <si>
    <t>市级</t>
    <phoneticPr fontId="30" type="noConversion"/>
  </si>
  <si>
    <r>
      <t>2019</t>
    </r>
    <r>
      <rPr>
        <sz val="10"/>
        <rFont val="黑体"/>
        <family val="3"/>
        <charset val="134"/>
      </rPr>
      <t>年全年资金需求及分担额（万元）</t>
    </r>
  </si>
  <si>
    <r>
      <rPr>
        <sz val="10"/>
        <rFont val="黑体"/>
        <family val="3"/>
        <charset val="134"/>
      </rPr>
      <t>合计</t>
    </r>
  </si>
  <si>
    <r>
      <rPr>
        <sz val="10"/>
        <rFont val="黑体"/>
        <family val="3"/>
        <charset val="134"/>
      </rPr>
      <t>中央</t>
    </r>
  </si>
  <si>
    <r>
      <rPr>
        <sz val="10"/>
        <rFont val="黑体"/>
        <family val="3"/>
        <charset val="134"/>
      </rPr>
      <t>省级</t>
    </r>
  </si>
  <si>
    <t>湘财预〔2018〕199号、湘财预〔2019〕72号和益财教指〔2019〕45号已提前下达资金（万元）</t>
    <phoneticPr fontId="8" type="noConversion"/>
  </si>
  <si>
    <t>市级</t>
    <phoneticPr fontId="8" type="noConversion"/>
  </si>
  <si>
    <t>市资助中心</t>
    <phoneticPr fontId="30" type="noConversion"/>
  </si>
  <si>
    <t>益阳市本级
小计</t>
    <phoneticPr fontId="103" type="noConversion"/>
  </si>
  <si>
    <t>县级</t>
    <phoneticPr fontId="8" type="noConversion"/>
  </si>
  <si>
    <t>合计</t>
    <phoneticPr fontId="30" type="noConversion"/>
  </si>
  <si>
    <t>附件1：</t>
  </si>
  <si>
    <t>省级</t>
    <phoneticPr fontId="8" type="noConversion"/>
  </si>
  <si>
    <t>分配资金
（万元）</t>
    <phoneticPr fontId="8" type="noConversion"/>
  </si>
  <si>
    <t>分配名额
（人）</t>
    <phoneticPr fontId="8" type="noConversion"/>
  </si>
  <si>
    <t>免费教科书</t>
  </si>
  <si>
    <t>其中：医专</t>
    <phoneticPr fontId="8" type="noConversion"/>
  </si>
  <si>
    <t xml:space="preserve">      职院</t>
    <phoneticPr fontId="8" type="noConversion"/>
  </si>
  <si>
    <t xml:space="preserve">         益阳师范</t>
    <phoneticPr fontId="8" type="noConversion"/>
  </si>
  <si>
    <t xml:space="preserve">       高技校</t>
    <phoneticPr fontId="8" type="noConversion"/>
  </si>
  <si>
    <t>赫山区</t>
    <phoneticPr fontId="8" type="noConversion"/>
  </si>
  <si>
    <t>资阳区</t>
    <phoneticPr fontId="8" type="noConversion"/>
  </si>
  <si>
    <r>
      <rPr>
        <b/>
        <sz val="11"/>
        <rFont val="宋体"/>
        <family val="3"/>
        <charset val="134"/>
      </rPr>
      <t>市本级及所辖区小计</t>
    </r>
  </si>
  <si>
    <r>
      <rPr>
        <sz val="11"/>
        <rFont val="宋体"/>
        <family val="3"/>
        <charset val="134"/>
      </rPr>
      <t>资阳区</t>
    </r>
  </si>
  <si>
    <r>
      <rPr>
        <sz val="11"/>
        <rFont val="宋体"/>
        <family val="3"/>
        <charset val="134"/>
      </rPr>
      <t>大通湖管理区</t>
    </r>
  </si>
  <si>
    <r>
      <rPr>
        <sz val="11"/>
        <rFont val="宋体"/>
        <family val="3"/>
        <charset val="134"/>
      </rPr>
      <t>赫山区</t>
    </r>
  </si>
  <si>
    <t>2019年学生资助资金分配表</t>
    <phoneticPr fontId="104" type="noConversion"/>
  </si>
  <si>
    <t>单位：万元</t>
    <phoneticPr fontId="8" type="noConversion"/>
  </si>
  <si>
    <t>县市区</t>
    <phoneticPr fontId="104" type="noConversion"/>
  </si>
  <si>
    <t>高校国家奖助学金</t>
    <phoneticPr fontId="8" type="noConversion"/>
  </si>
  <si>
    <t>中职学生资助</t>
    <phoneticPr fontId="8" type="noConversion"/>
  </si>
  <si>
    <t>高中学生资助</t>
    <phoneticPr fontId="8" type="noConversion"/>
  </si>
  <si>
    <t>家庭经济困难幼儿资助</t>
    <phoneticPr fontId="8" type="noConversion"/>
  </si>
  <si>
    <t>此次下达资金合计</t>
    <phoneticPr fontId="8" type="noConversion"/>
  </si>
  <si>
    <t>待下年抵扣</t>
    <phoneticPr fontId="8" type="noConversion"/>
  </si>
  <si>
    <t>小计</t>
    <phoneticPr fontId="8" type="noConversion"/>
  </si>
  <si>
    <t>奖学金</t>
    <phoneticPr fontId="8" type="noConversion"/>
  </si>
  <si>
    <t>助学金</t>
    <phoneticPr fontId="8" type="noConversion"/>
  </si>
  <si>
    <t>免学费</t>
    <phoneticPr fontId="8" type="noConversion"/>
  </si>
  <si>
    <t>助学金</t>
    <phoneticPr fontId="104" type="noConversion"/>
  </si>
  <si>
    <t>免学费</t>
    <phoneticPr fontId="104" type="noConversion"/>
  </si>
  <si>
    <t>合计</t>
    <phoneticPr fontId="8" type="noConversion"/>
  </si>
  <si>
    <t>中央</t>
    <phoneticPr fontId="104" type="noConversion"/>
  </si>
  <si>
    <t>省级</t>
    <phoneticPr fontId="104" type="noConversion"/>
  </si>
  <si>
    <t>市级</t>
    <phoneticPr fontId="104" type="noConversion"/>
  </si>
  <si>
    <t>中央</t>
    <phoneticPr fontId="8" type="noConversion"/>
  </si>
  <si>
    <t>省级</t>
    <phoneticPr fontId="8" type="noConversion"/>
  </si>
  <si>
    <t>市级</t>
    <phoneticPr fontId="8" type="noConversion"/>
  </si>
  <si>
    <t>小计</t>
    <phoneticPr fontId="104" type="noConversion"/>
  </si>
  <si>
    <t>市本级及所辖区合计</t>
    <phoneticPr fontId="8" type="noConversion"/>
  </si>
  <si>
    <t>益阳市本级小计</t>
    <phoneticPr fontId="8" type="noConversion"/>
  </si>
  <si>
    <t>2050205
高等教育</t>
    <phoneticPr fontId="8" type="noConversion"/>
  </si>
  <si>
    <t>2050305
高等职业教育</t>
    <phoneticPr fontId="8" type="noConversion"/>
  </si>
  <si>
    <t>高级技工学校</t>
    <phoneticPr fontId="104" type="noConversion"/>
  </si>
  <si>
    <t>益阳师范</t>
    <phoneticPr fontId="104" type="noConversion"/>
  </si>
  <si>
    <t>益阳市一中</t>
    <phoneticPr fontId="104" type="noConversion"/>
  </si>
  <si>
    <t>市资助中心</t>
    <phoneticPr fontId="104" type="noConversion"/>
  </si>
  <si>
    <t>大通湖区</t>
    <phoneticPr fontId="104" type="noConversion"/>
  </si>
  <si>
    <t>功能
科目</t>
    <phoneticPr fontId="8" type="noConversion"/>
  </si>
  <si>
    <t>功能科目</t>
    <phoneticPr fontId="8" type="noConversion"/>
  </si>
  <si>
    <t>2050302
中专教育</t>
    <phoneticPr fontId="8" type="noConversion"/>
  </si>
  <si>
    <t>2050204
高中教育</t>
    <phoneticPr fontId="8" type="noConversion"/>
  </si>
  <si>
    <t>2050201
学前教育</t>
    <phoneticPr fontId="8" type="noConversion"/>
  </si>
  <si>
    <t>2050205
高等教育</t>
    <phoneticPr fontId="8" type="noConversion"/>
  </si>
  <si>
    <t>2050305
高等职业教育</t>
    <phoneticPr fontId="8" type="noConversion"/>
  </si>
  <si>
    <t>附件2：</t>
    <phoneticPr fontId="97" type="noConversion"/>
  </si>
  <si>
    <t>2019年家庭经济困难幼儿入园补助资金分配明细表</t>
    <phoneticPr fontId="97" type="noConversion"/>
  </si>
  <si>
    <r>
      <rPr>
        <b/>
        <sz val="10"/>
        <rFont val="黑体"/>
        <family val="3"/>
        <charset val="134"/>
      </rPr>
      <t>湘财教指</t>
    </r>
    <r>
      <rPr>
        <b/>
        <sz val="10"/>
        <rFont val="Times New Roman"/>
        <family val="1"/>
      </rPr>
      <t>[2018]99</t>
    </r>
    <r>
      <rPr>
        <b/>
        <sz val="10"/>
        <rFont val="黑体"/>
        <family val="3"/>
        <charset val="134"/>
      </rPr>
      <t>号、湘财预</t>
    </r>
    <r>
      <rPr>
        <b/>
        <sz val="10"/>
        <rFont val="Times New Roman"/>
        <family val="1"/>
      </rPr>
      <t>[2019]77</t>
    </r>
    <r>
      <rPr>
        <b/>
        <sz val="10"/>
        <rFont val="黑体"/>
        <family val="3"/>
        <charset val="134"/>
      </rPr>
      <t>号和益财教指</t>
    </r>
    <r>
      <rPr>
        <b/>
        <sz val="10"/>
        <rFont val="Times New Roman"/>
        <family val="1"/>
      </rPr>
      <t>[2019]45</t>
    </r>
    <r>
      <rPr>
        <b/>
        <sz val="10"/>
        <rFont val="黑体"/>
        <family val="3"/>
        <charset val="134"/>
      </rPr>
      <t>号已提前下达资金（万元）</t>
    </r>
    <phoneticPr fontId="97" type="noConversion"/>
  </si>
  <si>
    <t>本次清算追加下达资金（万元）</t>
    <phoneticPr fontId="97" type="noConversion"/>
  </si>
  <si>
    <t>市级</t>
    <phoneticPr fontId="97" type="noConversion"/>
  </si>
  <si>
    <t>合计</t>
    <phoneticPr fontId="97" type="noConversion"/>
  </si>
  <si>
    <t>省级</t>
    <phoneticPr fontId="97" type="noConversion"/>
  </si>
  <si>
    <t>市资助中心</t>
    <phoneticPr fontId="97" type="noConversion"/>
  </si>
  <si>
    <t>附件3-1：</t>
    <phoneticPr fontId="8" type="noConversion"/>
  </si>
  <si>
    <t>附件3-2：</t>
    <phoneticPr fontId="8" type="noConversion"/>
  </si>
  <si>
    <t>2019年普通高中建档立卡家庭经济困难学生免学杂费资金分配明细表</t>
    <phoneticPr fontId="8" type="noConversion"/>
  </si>
  <si>
    <t>市级</t>
    <phoneticPr fontId="30" type="noConversion"/>
  </si>
  <si>
    <t>县级</t>
    <phoneticPr fontId="30" type="noConversion"/>
  </si>
  <si>
    <t>中央</t>
    <phoneticPr fontId="30" type="noConversion"/>
  </si>
  <si>
    <t>省级</t>
    <phoneticPr fontId="30" type="noConversion"/>
  </si>
  <si>
    <t>合计</t>
    <phoneticPr fontId="30" type="noConversion"/>
  </si>
  <si>
    <t>省级</t>
    <phoneticPr fontId="8" type="noConversion"/>
  </si>
  <si>
    <t>市级</t>
    <phoneticPr fontId="8" type="noConversion"/>
  </si>
  <si>
    <t>市本级及所辖区
小计</t>
    <phoneticPr fontId="30" type="noConversion"/>
  </si>
  <si>
    <t>益阳市一中</t>
    <phoneticPr fontId="30" type="noConversion"/>
  </si>
  <si>
    <t>湘财预〔2018〕199号、湘财预〔2019〕72号和益财教指〔2019〕45号已提前下达资金（万元）</t>
    <phoneticPr fontId="8" type="noConversion"/>
  </si>
  <si>
    <t>本次清算下达资金（万元）</t>
    <phoneticPr fontId="8" type="noConversion"/>
  </si>
  <si>
    <r>
      <rPr>
        <sz val="10"/>
        <rFont val="黑体"/>
        <family val="3"/>
        <charset val="134"/>
      </rPr>
      <t>此次弥补</t>
    </r>
    <r>
      <rPr>
        <sz val="10"/>
        <rFont val="Times New Roman"/>
        <family val="1"/>
      </rPr>
      <t>2017</t>
    </r>
    <r>
      <rPr>
        <sz val="10"/>
        <rFont val="黑体"/>
        <family val="3"/>
        <charset val="134"/>
      </rPr>
      <t>年资金缺口（万元）</t>
    </r>
    <phoneticPr fontId="8" type="noConversion"/>
  </si>
  <si>
    <r>
      <rPr>
        <sz val="10"/>
        <rFont val="黑体"/>
        <family val="3"/>
        <charset val="134"/>
      </rPr>
      <t>调整后各级资金分担额</t>
    </r>
    <phoneticPr fontId="8" type="noConversion"/>
  </si>
  <si>
    <r>
      <rPr>
        <sz val="10"/>
        <rFont val="黑体"/>
        <family val="3"/>
        <charset val="134"/>
      </rPr>
      <t>市级</t>
    </r>
    <phoneticPr fontId="30" type="noConversion"/>
  </si>
  <si>
    <r>
      <rPr>
        <sz val="10"/>
        <rFont val="黑体"/>
        <family val="3"/>
        <charset val="134"/>
      </rPr>
      <t>县级</t>
    </r>
    <phoneticPr fontId="8" type="noConversion"/>
  </si>
  <si>
    <r>
      <rPr>
        <sz val="10"/>
        <rFont val="宋体"/>
        <family val="3"/>
        <charset val="134"/>
      </rPr>
      <t>小计</t>
    </r>
  </si>
  <si>
    <r>
      <rPr>
        <sz val="10"/>
        <rFont val="宋体"/>
        <family val="3"/>
        <charset val="134"/>
      </rPr>
      <t>中央资金</t>
    </r>
  </si>
  <si>
    <r>
      <rPr>
        <sz val="10"/>
        <rFont val="宋体"/>
        <family val="3"/>
        <charset val="134"/>
      </rPr>
      <t>省级资金</t>
    </r>
  </si>
  <si>
    <t>附件3-3：</t>
    <phoneticPr fontId="95" type="noConversion"/>
  </si>
  <si>
    <t>2019年普通高中建档立卡家庭经济困难学生免费教科书资金分配表</t>
    <phoneticPr fontId="95" type="noConversion"/>
  </si>
  <si>
    <t>免费教科书人数
(人）</t>
    <phoneticPr fontId="95" type="noConversion"/>
  </si>
  <si>
    <t>2019年资金需求
（万元）</t>
    <phoneticPr fontId="95" type="noConversion"/>
  </si>
  <si>
    <t>2019年预安排资金额度
（万元）</t>
    <phoneticPr fontId="96" type="noConversion"/>
  </si>
  <si>
    <t>本次清算下达省级资金
（万元）</t>
    <phoneticPr fontId="30" type="noConversion"/>
  </si>
  <si>
    <t>益阳市一中</t>
    <phoneticPr fontId="95" type="noConversion"/>
  </si>
  <si>
    <t>附件4-1：</t>
    <phoneticPr fontId="8" type="noConversion"/>
  </si>
  <si>
    <t>2019年中职国家助学金清算分配明细表</t>
    <phoneticPr fontId="103" type="noConversion"/>
  </si>
  <si>
    <t>单位</t>
    <phoneticPr fontId="103" type="noConversion"/>
  </si>
  <si>
    <t>各级资金分担比例</t>
    <phoneticPr fontId="8" type="noConversion"/>
  </si>
  <si>
    <t>湘财预〔2018〕200号、湘财预〔2019〕72号和益财教指〔2019〕45号已提前下达资金（万元）</t>
    <phoneticPr fontId="8" type="noConversion"/>
  </si>
  <si>
    <t>教育
系统</t>
    <phoneticPr fontId="103" type="noConversion"/>
  </si>
  <si>
    <t>人社
系统</t>
    <phoneticPr fontId="8" type="noConversion"/>
  </si>
  <si>
    <t>地方</t>
    <phoneticPr fontId="8" type="noConversion"/>
  </si>
  <si>
    <t>市级</t>
    <phoneticPr fontId="103" type="noConversion"/>
  </si>
  <si>
    <t>县级</t>
    <phoneticPr fontId="8" type="noConversion"/>
  </si>
  <si>
    <t>市本级及所辖区
小计</t>
    <phoneticPr fontId="103" type="noConversion"/>
  </si>
  <si>
    <t>市资助中心</t>
    <phoneticPr fontId="103" type="noConversion"/>
  </si>
  <si>
    <t>附件4-2：</t>
    <phoneticPr fontId="8" type="noConversion"/>
  </si>
  <si>
    <t>2019年中职免学费资金清算分配明细表</t>
    <phoneticPr fontId="8" type="noConversion"/>
  </si>
  <si>
    <t>附件4-3：</t>
    <phoneticPr fontId="8" type="noConversion"/>
  </si>
  <si>
    <t>2019年中等职业教育国家奖学金中央资金分配表</t>
    <phoneticPr fontId="8" type="noConversion"/>
  </si>
  <si>
    <t>2019年高校国家奖助学金清算分配表</t>
    <phoneticPr fontId="8" type="noConversion"/>
  </si>
  <si>
    <t>附件5-1：</t>
    <phoneticPr fontId="8" type="noConversion"/>
  </si>
  <si>
    <t>国家奖助学金各级分担额</t>
    <phoneticPr fontId="8" type="noConversion"/>
  </si>
  <si>
    <t>湘财预〔2018〕201号、湘财预〔2019〕69号、益财教指〔2019〕45号，已下达中央和省级及市级资金</t>
    <phoneticPr fontId="8" type="noConversion"/>
  </si>
  <si>
    <t>本次清算下达资金</t>
    <phoneticPr fontId="8" type="noConversion"/>
  </si>
  <si>
    <t>附件5-2：</t>
    <phoneticPr fontId="8" type="noConversion"/>
  </si>
  <si>
    <t>2019年本专科生国家奖助学金清算明细表</t>
    <phoneticPr fontId="8" type="noConversion"/>
  </si>
  <si>
    <r>
      <rPr>
        <sz val="10"/>
        <rFont val="宋体"/>
        <family val="3"/>
        <charset val="134"/>
      </rPr>
      <t>本专科生国家奖学金</t>
    </r>
  </si>
  <si>
    <r>
      <rPr>
        <sz val="10"/>
        <rFont val="宋体"/>
        <family val="3"/>
        <charset val="134"/>
      </rPr>
      <t>本专科国家助学金</t>
    </r>
  </si>
  <si>
    <r>
      <rPr>
        <sz val="10"/>
        <rFont val="宋体"/>
        <family val="3"/>
        <charset val="134"/>
      </rPr>
      <t>本专科生国家奖助学金合计（万元）</t>
    </r>
  </si>
  <si>
    <r>
      <rPr>
        <sz val="10"/>
        <rFont val="宋体"/>
        <family val="3"/>
        <charset val="134"/>
      </rPr>
      <t>金额
（万元）</t>
    </r>
  </si>
  <si>
    <r>
      <rPr>
        <sz val="10"/>
        <rFont val="宋体"/>
        <family val="3"/>
        <charset val="134"/>
      </rPr>
      <t>金额</t>
    </r>
    <r>
      <rPr>
        <sz val="10"/>
        <rFont val="Times New Roman"/>
        <family val="1"/>
      </rPr>
      <t xml:space="preserve">      </t>
    </r>
    <r>
      <rPr>
        <sz val="10"/>
        <rFont val="宋体"/>
        <family val="3"/>
        <charset val="134"/>
      </rPr>
      <t>（万元）</t>
    </r>
  </si>
  <si>
    <r>
      <rPr>
        <sz val="10"/>
        <rFont val="宋体"/>
        <family val="3"/>
        <charset val="134"/>
      </rPr>
      <t>春季名额（人）</t>
    </r>
  </si>
  <si>
    <r>
      <rPr>
        <sz val="10"/>
        <rFont val="宋体"/>
        <family val="3"/>
        <charset val="134"/>
      </rPr>
      <t>其中</t>
    </r>
  </si>
  <si>
    <r>
      <rPr>
        <sz val="10"/>
        <rFont val="宋体"/>
        <family val="3"/>
        <charset val="134"/>
      </rPr>
      <t>秋季名额（人）</t>
    </r>
  </si>
  <si>
    <r>
      <rPr>
        <sz val="10"/>
        <rFont val="宋体"/>
        <family val="3"/>
        <charset val="134"/>
      </rPr>
      <t>一等</t>
    </r>
  </si>
  <si>
    <r>
      <rPr>
        <sz val="10"/>
        <rFont val="宋体"/>
        <family val="3"/>
        <charset val="134"/>
      </rPr>
      <t>二等</t>
    </r>
  </si>
  <si>
    <r>
      <rPr>
        <sz val="10"/>
        <rFont val="宋体"/>
        <family val="3"/>
        <charset val="134"/>
      </rPr>
      <t>三等</t>
    </r>
  </si>
  <si>
    <r>
      <rPr>
        <sz val="10"/>
        <rFont val="宋体"/>
        <family val="3"/>
        <charset val="134"/>
      </rPr>
      <t>中央</t>
    </r>
  </si>
  <si>
    <r>
      <rPr>
        <sz val="10"/>
        <rFont val="宋体"/>
        <family val="3"/>
        <charset val="134"/>
      </rPr>
      <t>省级</t>
    </r>
  </si>
  <si>
    <r>
      <rPr>
        <sz val="10"/>
        <rFont val="宋体"/>
        <family val="3"/>
        <charset val="134"/>
      </rPr>
      <t>市州</t>
    </r>
  </si>
  <si>
    <r>
      <rPr>
        <b/>
        <sz val="10"/>
        <rFont val="宋体"/>
        <family val="3"/>
        <charset val="134"/>
      </rPr>
      <t>益阳市</t>
    </r>
  </si>
  <si>
    <r>
      <rPr>
        <b/>
        <sz val="10"/>
        <rFont val="宋体"/>
        <family val="3"/>
        <charset val="134"/>
      </rPr>
      <t>小计</t>
    </r>
  </si>
  <si>
    <r>
      <rPr>
        <sz val="10"/>
        <rFont val="宋体"/>
        <family val="3"/>
        <charset val="134"/>
      </rPr>
      <t>益阳医学高等专科学校</t>
    </r>
  </si>
  <si>
    <r>
      <rPr>
        <sz val="10"/>
        <rFont val="宋体"/>
        <family val="3"/>
        <charset val="134"/>
      </rPr>
      <t>益阳职业技术学院</t>
    </r>
  </si>
  <si>
    <r>
      <rPr>
        <sz val="10"/>
        <rFont val="宋体"/>
        <family val="3"/>
        <charset val="134"/>
      </rPr>
      <t>单位名称</t>
    </r>
    <phoneticPr fontId="8" type="noConversion"/>
  </si>
  <si>
    <r>
      <rPr>
        <sz val="10"/>
        <rFont val="宋体"/>
        <family val="3"/>
        <charset val="134"/>
      </rPr>
      <t>本专科生国家励志奖学金</t>
    </r>
    <phoneticPr fontId="8" type="noConversion"/>
  </si>
  <si>
    <r>
      <rPr>
        <sz val="10"/>
        <rFont val="宋体"/>
        <family val="3"/>
        <charset val="134"/>
      </rPr>
      <t>扩面后名额（人）</t>
    </r>
    <phoneticPr fontId="8" type="noConversion"/>
  </si>
  <si>
    <r>
      <rPr>
        <sz val="10"/>
        <rFont val="宋体"/>
        <family val="3"/>
        <charset val="134"/>
      </rPr>
      <t>全年金额（万元）</t>
    </r>
    <phoneticPr fontId="8" type="noConversion"/>
  </si>
  <si>
    <r>
      <rPr>
        <sz val="10"/>
        <rFont val="宋体"/>
        <family val="3"/>
        <charset val="134"/>
      </rPr>
      <t>原始名额</t>
    </r>
    <phoneticPr fontId="8" type="noConversion"/>
  </si>
  <si>
    <r>
      <rPr>
        <sz val="10"/>
        <rFont val="宋体"/>
        <family val="3"/>
        <charset val="134"/>
      </rPr>
      <t>专科生扩面名额</t>
    </r>
    <phoneticPr fontId="8" type="noConversion"/>
  </si>
  <si>
    <t xml:space="preserve">1、奖助学金列政府经济科目：2019对个人和家庭的补助；
2、免学费列政府经济科目：505对事业单位经常性补助；
3、市级资金来源年初重点项目预算有关教育配套资金；
4、本次实际下达472.06万元(上级资金468.99万元、市级资金3.07万元)，另外赫山区9.62万元本次从市级配套资金中扣回，资助中心47.06万元待下年抵扣。
</t>
    <phoneticPr fontId="104" type="noConversion"/>
  </si>
  <si>
    <t>本次清算下达资金
（万元）</t>
    <phoneticPr fontId="8" type="noConversion"/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</si>
</sst>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0_);[Red]\(0\)"/>
    <numFmt numFmtId="178" formatCode="0.00_ "/>
    <numFmt numFmtId="179" formatCode="0_ "/>
    <numFmt numFmtId="180" formatCode="0.00_);[Red]\(0.00\)"/>
    <numFmt numFmtId="181" formatCode="0.00_ ;[Red]\-0.00\ "/>
    <numFmt numFmtId="182" formatCode="_ \¥* #,##0.00_ ;_ \¥* \-#,##0.00_ ;_ \¥* &quot;-&quot;??_ ;_ @_ "/>
    <numFmt numFmtId="183" formatCode="0.0_);[Red]\(0.0\)"/>
  </numFmts>
  <fonts count="139">
    <font>
      <sz val="12"/>
      <name val="宋体"/>
      <charset val="134"/>
    </font>
    <font>
      <sz val="10"/>
      <name val="黑体"/>
      <family val="3"/>
      <charset val="134"/>
    </font>
    <font>
      <sz val="9"/>
      <name val="黑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9"/>
      <name val="Times New Roman"/>
      <family val="1"/>
    </font>
    <font>
      <sz val="10"/>
      <name val="宋体"/>
      <family val="3"/>
      <charset val="134"/>
    </font>
    <font>
      <sz val="9"/>
      <name val="Times New Roman"/>
      <family val="1"/>
    </font>
    <font>
      <sz val="9"/>
      <name val="宋体"/>
      <family val="3"/>
      <charset val="134"/>
    </font>
    <font>
      <sz val="16"/>
      <name val="黑体"/>
      <family val="3"/>
      <charset val="134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8"/>
      <name val="Tahoma"/>
      <family val="2"/>
      <charset val="134"/>
    </font>
    <font>
      <sz val="11"/>
      <color indexed="2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6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8"/>
      <name val="Tahoma"/>
      <family val="2"/>
      <charset val="134"/>
    </font>
    <font>
      <sz val="12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8"/>
      <name val="Tahoma"/>
      <family val="2"/>
      <charset val="134"/>
    </font>
    <font>
      <sz val="11"/>
      <name val="黑体"/>
      <family val="3"/>
      <charset val="134"/>
    </font>
    <font>
      <b/>
      <sz val="10"/>
      <name val="Times New Roman"/>
      <family val="1"/>
    </font>
    <font>
      <sz val="10"/>
      <name val="Times New Roman"/>
      <family val="1"/>
    </font>
    <font>
      <sz val="6"/>
      <name val="黑体"/>
      <family val="3"/>
      <charset val="134"/>
    </font>
    <font>
      <b/>
      <sz val="9"/>
      <name val="黑体"/>
      <family val="3"/>
      <charset val="134"/>
    </font>
    <font>
      <sz val="9"/>
      <color indexed="8"/>
      <name val="Times New Roman"/>
      <family val="1"/>
    </font>
    <font>
      <sz val="9"/>
      <color indexed="8"/>
      <name val="黑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24"/>
      <name val="Times New Roman"/>
      <family val="1"/>
    </font>
    <font>
      <b/>
      <sz val="10"/>
      <name val="黑体"/>
      <family val="3"/>
      <charset val="134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8"/>
      <name val="Tahoma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仿宋_GB2312"/>
      <family val="3"/>
      <charset val="134"/>
    </font>
    <font>
      <sz val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黑体"/>
      <family val="3"/>
      <charset val="134"/>
    </font>
    <font>
      <sz val="12"/>
      <color theme="1"/>
      <name val="宋体"/>
      <family val="3"/>
      <charset val="134"/>
    </font>
    <font>
      <sz val="10"/>
      <color theme="1"/>
      <name val="黑体"/>
      <family val="3"/>
      <charset val="134"/>
    </font>
    <font>
      <b/>
      <sz val="10"/>
      <color theme="1"/>
      <name val="宋体"/>
      <family val="3"/>
      <charset val="134"/>
    </font>
    <font>
      <sz val="18"/>
      <color theme="1"/>
      <name val="黑体"/>
      <family val="3"/>
      <charset val="134"/>
    </font>
    <font>
      <sz val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0"/>
      <color theme="1"/>
      <name val="Times New Roman"/>
      <family val="1"/>
    </font>
    <font>
      <sz val="10"/>
      <color theme="1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11"/>
      <color theme="1"/>
      <name val="黑体"/>
      <family val="3"/>
      <charset val="134"/>
    </font>
    <font>
      <sz val="12"/>
      <name val="仿宋_GB2312"/>
      <family val="3"/>
      <charset val="134"/>
    </font>
    <font>
      <b/>
      <sz val="12"/>
      <name val="宋体"/>
      <family val="3"/>
      <charset val="134"/>
      <scheme val="minor"/>
    </font>
    <font>
      <b/>
      <sz val="11"/>
      <name val="仿宋_GB2312"/>
      <family val="3"/>
      <charset val="134"/>
    </font>
    <font>
      <b/>
      <sz val="11"/>
      <name val="宋体"/>
      <family val="3"/>
      <charset val="134"/>
      <scheme val="minor"/>
    </font>
    <font>
      <b/>
      <sz val="11"/>
      <color theme="1"/>
      <name val="Times New Roman"/>
      <family val="1"/>
    </font>
    <font>
      <sz val="11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4"/>
      <name val="黑体"/>
      <family val="3"/>
      <charset val="134"/>
    </font>
    <font>
      <sz val="18"/>
      <name val="黑体"/>
      <family val="3"/>
      <charset val="134"/>
    </font>
    <font>
      <b/>
      <sz val="9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22"/>
      <name val="黑体"/>
      <family val="3"/>
      <charset val="134"/>
    </font>
    <font>
      <sz val="14"/>
      <color theme="1"/>
      <name val="黑体"/>
      <family val="3"/>
      <charset val="134"/>
    </font>
    <font>
      <sz val="18"/>
      <color indexed="10"/>
      <name val="黑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54">
    <xf numFmtId="0" fontId="0" fillId="0" borderId="0"/>
    <xf numFmtId="0" fontId="10" fillId="0" borderId="0"/>
    <xf numFmtId="0" fontId="11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71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71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71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71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71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59" fillId="0" borderId="1" applyNumberFormat="0" applyFill="0" applyAlignment="0" applyProtection="0">
      <alignment vertical="center"/>
    </xf>
    <xf numFmtId="0" fontId="59" fillId="0" borderId="1" applyNumberFormat="0" applyFill="0" applyAlignment="0" applyProtection="0">
      <alignment vertical="center"/>
    </xf>
    <xf numFmtId="0" fontId="59" fillId="0" borderId="1" applyNumberFormat="0" applyFill="0" applyAlignment="0" applyProtection="0">
      <alignment vertical="center"/>
    </xf>
    <xf numFmtId="0" fontId="59" fillId="0" borderId="1" applyNumberFormat="0" applyFill="0" applyAlignment="0" applyProtection="0">
      <alignment vertical="center"/>
    </xf>
    <xf numFmtId="0" fontId="59" fillId="0" borderId="1" applyNumberFormat="0" applyFill="0" applyAlignment="0" applyProtection="0">
      <alignment vertical="center"/>
    </xf>
    <xf numFmtId="0" fontId="59" fillId="0" borderId="1" applyNumberFormat="0" applyFill="0" applyAlignment="0" applyProtection="0">
      <alignment vertical="center"/>
    </xf>
    <xf numFmtId="0" fontId="59" fillId="0" borderId="1" applyNumberFormat="0" applyFill="0" applyAlignment="0" applyProtection="0">
      <alignment vertical="center"/>
    </xf>
    <xf numFmtId="0" fontId="59" fillId="0" borderId="1" applyNumberFormat="0" applyFill="0" applyAlignment="0" applyProtection="0">
      <alignment vertical="center"/>
    </xf>
    <xf numFmtId="0" fontId="59" fillId="0" borderId="1" applyNumberFormat="0" applyFill="0" applyAlignment="0" applyProtection="0">
      <alignment vertical="center"/>
    </xf>
    <xf numFmtId="0" fontId="59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59" fillId="0" borderId="1" applyNumberFormat="0" applyFill="0" applyAlignment="0" applyProtection="0">
      <alignment vertical="center"/>
    </xf>
    <xf numFmtId="0" fontId="78" fillId="0" borderId="1" applyNumberFormat="0" applyFill="0" applyAlignment="0" applyProtection="0">
      <alignment vertical="center"/>
    </xf>
    <xf numFmtId="0" fontId="59" fillId="0" borderId="1" applyNumberFormat="0" applyFill="0" applyAlignment="0" applyProtection="0">
      <alignment vertical="center"/>
    </xf>
    <xf numFmtId="0" fontId="59" fillId="0" borderId="1" applyNumberFormat="0" applyFill="0" applyAlignment="0" applyProtection="0">
      <alignment vertical="center"/>
    </xf>
    <xf numFmtId="0" fontId="59" fillId="0" borderId="1" applyNumberFormat="0" applyFill="0" applyAlignment="0" applyProtection="0">
      <alignment vertical="center"/>
    </xf>
    <xf numFmtId="0" fontId="59" fillId="0" borderId="1" applyNumberFormat="0" applyFill="0" applyAlignment="0" applyProtection="0">
      <alignment vertical="center"/>
    </xf>
    <xf numFmtId="0" fontId="59" fillId="0" borderId="1" applyNumberFormat="0" applyFill="0" applyAlignment="0" applyProtection="0">
      <alignment vertical="center"/>
    </xf>
    <xf numFmtId="0" fontId="59" fillId="0" borderId="1" applyNumberFormat="0" applyFill="0" applyAlignment="0" applyProtection="0">
      <alignment vertical="center"/>
    </xf>
    <xf numFmtId="0" fontId="59" fillId="0" borderId="1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60" fillId="0" borderId="2" applyNumberFormat="0" applyFill="0" applyAlignment="0" applyProtection="0">
      <alignment vertical="center"/>
    </xf>
    <xf numFmtId="0" fontId="60" fillId="0" borderId="2" applyNumberFormat="0" applyFill="0" applyAlignment="0" applyProtection="0">
      <alignment vertical="center"/>
    </xf>
    <xf numFmtId="0" fontId="60" fillId="0" borderId="2" applyNumberFormat="0" applyFill="0" applyAlignment="0" applyProtection="0">
      <alignment vertical="center"/>
    </xf>
    <xf numFmtId="0" fontId="60" fillId="0" borderId="2" applyNumberFormat="0" applyFill="0" applyAlignment="0" applyProtection="0">
      <alignment vertical="center"/>
    </xf>
    <xf numFmtId="0" fontId="60" fillId="0" borderId="2" applyNumberFormat="0" applyFill="0" applyAlignment="0" applyProtection="0">
      <alignment vertical="center"/>
    </xf>
    <xf numFmtId="0" fontId="60" fillId="0" borderId="2" applyNumberFormat="0" applyFill="0" applyAlignment="0" applyProtection="0">
      <alignment vertical="center"/>
    </xf>
    <xf numFmtId="0" fontId="60" fillId="0" borderId="2" applyNumberFormat="0" applyFill="0" applyAlignment="0" applyProtection="0">
      <alignment vertical="center"/>
    </xf>
    <xf numFmtId="0" fontId="60" fillId="0" borderId="2" applyNumberFormat="0" applyFill="0" applyAlignment="0" applyProtection="0">
      <alignment vertical="center"/>
    </xf>
    <xf numFmtId="0" fontId="60" fillId="0" borderId="2" applyNumberFormat="0" applyFill="0" applyAlignment="0" applyProtection="0">
      <alignment vertical="center"/>
    </xf>
    <xf numFmtId="0" fontId="60" fillId="0" borderId="2" applyNumberFormat="0" applyFill="0" applyAlignment="0" applyProtection="0">
      <alignment vertical="center"/>
    </xf>
    <xf numFmtId="0" fontId="37" fillId="0" borderId="2" applyNumberFormat="0" applyFill="0" applyAlignment="0" applyProtection="0">
      <alignment vertical="center"/>
    </xf>
    <xf numFmtId="0" fontId="60" fillId="0" borderId="2" applyNumberFormat="0" applyFill="0" applyAlignment="0" applyProtection="0">
      <alignment vertical="center"/>
    </xf>
    <xf numFmtId="0" fontId="79" fillId="0" borderId="2" applyNumberFormat="0" applyFill="0" applyAlignment="0" applyProtection="0">
      <alignment vertical="center"/>
    </xf>
    <xf numFmtId="0" fontId="60" fillId="0" borderId="2" applyNumberFormat="0" applyFill="0" applyAlignment="0" applyProtection="0">
      <alignment vertical="center"/>
    </xf>
    <xf numFmtId="0" fontId="60" fillId="0" borderId="2" applyNumberFormat="0" applyFill="0" applyAlignment="0" applyProtection="0">
      <alignment vertical="center"/>
    </xf>
    <xf numFmtId="0" fontId="60" fillId="0" borderId="2" applyNumberFormat="0" applyFill="0" applyAlignment="0" applyProtection="0">
      <alignment vertical="center"/>
    </xf>
    <xf numFmtId="0" fontId="60" fillId="0" borderId="2" applyNumberFormat="0" applyFill="0" applyAlignment="0" applyProtection="0">
      <alignment vertical="center"/>
    </xf>
    <xf numFmtId="0" fontId="60" fillId="0" borderId="2" applyNumberFormat="0" applyFill="0" applyAlignment="0" applyProtection="0">
      <alignment vertical="center"/>
    </xf>
    <xf numFmtId="0" fontId="60" fillId="0" borderId="2" applyNumberFormat="0" applyFill="0" applyAlignment="0" applyProtection="0">
      <alignment vertical="center"/>
    </xf>
    <xf numFmtId="0" fontId="60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1" fillId="0" borderId="3" applyNumberFormat="0" applyFill="0" applyAlignment="0" applyProtection="0">
      <alignment vertical="center"/>
    </xf>
    <xf numFmtId="0" fontId="51" fillId="0" borderId="3" applyNumberFormat="0" applyFill="0" applyAlignment="0" applyProtection="0">
      <alignment vertical="center"/>
    </xf>
    <xf numFmtId="0" fontId="51" fillId="0" borderId="3" applyNumberFormat="0" applyFill="0" applyAlignment="0" applyProtection="0">
      <alignment vertical="center"/>
    </xf>
    <xf numFmtId="0" fontId="51" fillId="0" borderId="3" applyNumberFormat="0" applyFill="0" applyAlignment="0" applyProtection="0">
      <alignment vertical="center"/>
    </xf>
    <xf numFmtId="0" fontId="51" fillId="0" borderId="3" applyNumberFormat="0" applyFill="0" applyAlignment="0" applyProtection="0">
      <alignment vertical="center"/>
    </xf>
    <xf numFmtId="0" fontId="51" fillId="0" borderId="3" applyNumberFormat="0" applyFill="0" applyAlignment="0" applyProtection="0">
      <alignment vertical="center"/>
    </xf>
    <xf numFmtId="0" fontId="51" fillId="0" borderId="3" applyNumberFormat="0" applyFill="0" applyAlignment="0" applyProtection="0">
      <alignment vertical="center"/>
    </xf>
    <xf numFmtId="0" fontId="51" fillId="0" borderId="3" applyNumberFormat="0" applyFill="0" applyAlignment="0" applyProtection="0">
      <alignment vertical="center"/>
    </xf>
    <xf numFmtId="0" fontId="51" fillId="0" borderId="3" applyNumberFormat="0" applyFill="0" applyAlignment="0" applyProtection="0">
      <alignment vertical="center"/>
    </xf>
    <xf numFmtId="0" fontId="51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1" fillId="0" borderId="3" applyNumberFormat="0" applyFill="0" applyAlignment="0" applyProtection="0">
      <alignment vertical="center"/>
    </xf>
    <xf numFmtId="0" fontId="70" fillId="0" borderId="3" applyNumberFormat="0" applyFill="0" applyAlignment="0" applyProtection="0">
      <alignment vertical="center"/>
    </xf>
    <xf numFmtId="0" fontId="51" fillId="0" borderId="3" applyNumberFormat="0" applyFill="0" applyAlignment="0" applyProtection="0">
      <alignment vertical="center"/>
    </xf>
    <xf numFmtId="0" fontId="51" fillId="0" borderId="3" applyNumberFormat="0" applyFill="0" applyAlignment="0" applyProtection="0">
      <alignment vertical="center"/>
    </xf>
    <xf numFmtId="0" fontId="51" fillId="0" borderId="3" applyNumberFormat="0" applyFill="0" applyAlignment="0" applyProtection="0">
      <alignment vertical="center"/>
    </xf>
    <xf numFmtId="0" fontId="51" fillId="0" borderId="3" applyNumberFormat="0" applyFill="0" applyAlignment="0" applyProtection="0">
      <alignment vertical="center"/>
    </xf>
    <xf numFmtId="0" fontId="51" fillId="0" borderId="3" applyNumberFormat="0" applyFill="0" applyAlignment="0" applyProtection="0">
      <alignment vertical="center"/>
    </xf>
    <xf numFmtId="0" fontId="51" fillId="0" borderId="3" applyNumberFormat="0" applyFill="0" applyAlignment="0" applyProtection="0">
      <alignment vertical="center"/>
    </xf>
    <xf numFmtId="0" fontId="51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2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31" fillId="0" borderId="0">
      <alignment vertical="center"/>
    </xf>
    <xf numFmtId="0" fontId="50" fillId="0" borderId="0">
      <alignment vertical="center"/>
    </xf>
    <xf numFmtId="0" fontId="69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29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31" fillId="0" borderId="0">
      <alignment vertical="center"/>
    </xf>
    <xf numFmtId="0" fontId="50" fillId="0" borderId="0">
      <alignment vertical="center"/>
    </xf>
    <xf numFmtId="0" fontId="69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/>
    <xf numFmtId="0" fontId="69" fillId="0" borderId="0"/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50" fillId="0" borderId="0"/>
    <xf numFmtId="0" fontId="6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2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50" fillId="0" borderId="0"/>
    <xf numFmtId="0" fontId="6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6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50" fillId="0" borderId="0"/>
    <xf numFmtId="0" fontId="6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7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87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29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29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31" fillId="0" borderId="0">
      <alignment vertical="center"/>
    </xf>
    <xf numFmtId="0" fontId="50" fillId="0" borderId="0">
      <alignment vertical="center"/>
    </xf>
    <xf numFmtId="0" fontId="69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69" fillId="0" borderId="0">
      <alignment vertical="center"/>
    </xf>
    <xf numFmtId="0" fontId="29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31" fillId="0" borderId="0">
      <alignment vertical="center"/>
    </xf>
    <xf numFmtId="0" fontId="50" fillId="0" borderId="0">
      <alignment vertical="center"/>
    </xf>
    <xf numFmtId="0" fontId="69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31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2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50" fillId="0" borderId="0"/>
    <xf numFmtId="0" fontId="6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69" fillId="0" borderId="0"/>
    <xf numFmtId="0" fontId="3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1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32" fillId="0" borderId="0">
      <alignment vertical="center"/>
    </xf>
    <xf numFmtId="0" fontId="52" fillId="0" borderId="0">
      <alignment vertical="center"/>
    </xf>
    <xf numFmtId="0" fontId="71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2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50" fillId="0" borderId="0"/>
    <xf numFmtId="0" fontId="6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69" fillId="0" borderId="0"/>
    <xf numFmtId="0" fontId="3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50" fillId="0" borderId="0"/>
    <xf numFmtId="0" fontId="6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1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11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32" fillId="0" borderId="0">
      <alignment vertical="center"/>
    </xf>
    <xf numFmtId="0" fontId="52" fillId="0" borderId="0">
      <alignment vertical="center"/>
    </xf>
    <xf numFmtId="0" fontId="71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71" fillId="0" borderId="0">
      <alignment vertical="center"/>
    </xf>
    <xf numFmtId="0" fontId="3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102" fillId="0" borderId="0">
      <alignment vertical="center"/>
    </xf>
    <xf numFmtId="0" fontId="29" fillId="0" borderId="0">
      <alignment vertical="center"/>
    </xf>
    <xf numFmtId="0" fontId="29" fillId="0" borderId="0"/>
    <xf numFmtId="0" fontId="28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62" fillId="0" borderId="4" applyNumberFormat="0" applyFill="0" applyAlignment="0" applyProtection="0">
      <alignment vertical="center"/>
    </xf>
    <xf numFmtId="0" fontId="62" fillId="0" borderId="4" applyNumberFormat="0" applyFill="0" applyAlignment="0" applyProtection="0">
      <alignment vertical="center"/>
    </xf>
    <xf numFmtId="0" fontId="62" fillId="0" borderId="4" applyNumberFormat="0" applyFill="0" applyAlignment="0" applyProtection="0">
      <alignment vertical="center"/>
    </xf>
    <xf numFmtId="0" fontId="62" fillId="0" borderId="4" applyNumberFormat="0" applyFill="0" applyAlignment="0" applyProtection="0">
      <alignment vertical="center"/>
    </xf>
    <xf numFmtId="0" fontId="62" fillId="0" borderId="4" applyNumberFormat="0" applyFill="0" applyAlignment="0" applyProtection="0">
      <alignment vertical="center"/>
    </xf>
    <xf numFmtId="0" fontId="62" fillId="0" borderId="4" applyNumberFormat="0" applyFill="0" applyAlignment="0" applyProtection="0">
      <alignment vertical="center"/>
    </xf>
    <xf numFmtId="0" fontId="62" fillId="0" borderId="4" applyNumberFormat="0" applyFill="0" applyAlignment="0" applyProtection="0">
      <alignment vertical="center"/>
    </xf>
    <xf numFmtId="0" fontId="62" fillId="0" borderId="4" applyNumberFormat="0" applyFill="0" applyAlignment="0" applyProtection="0">
      <alignment vertical="center"/>
    </xf>
    <xf numFmtId="0" fontId="62" fillId="0" borderId="4" applyNumberFormat="0" applyFill="0" applyAlignment="0" applyProtection="0">
      <alignment vertical="center"/>
    </xf>
    <xf numFmtId="0" fontId="62" fillId="0" borderId="4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62" fillId="0" borderId="4" applyNumberFormat="0" applyFill="0" applyAlignment="0" applyProtection="0">
      <alignment vertical="center"/>
    </xf>
    <xf numFmtId="0" fontId="81" fillId="0" borderId="4" applyNumberFormat="0" applyFill="0" applyAlignment="0" applyProtection="0">
      <alignment vertical="center"/>
    </xf>
    <xf numFmtId="0" fontId="62" fillId="0" borderId="4" applyNumberFormat="0" applyFill="0" applyAlignment="0" applyProtection="0">
      <alignment vertical="center"/>
    </xf>
    <xf numFmtId="0" fontId="62" fillId="0" borderId="4" applyNumberFormat="0" applyFill="0" applyAlignment="0" applyProtection="0">
      <alignment vertical="center"/>
    </xf>
    <xf numFmtId="0" fontId="62" fillId="0" borderId="4" applyNumberFormat="0" applyFill="0" applyAlignment="0" applyProtection="0">
      <alignment vertical="center"/>
    </xf>
    <xf numFmtId="0" fontId="62" fillId="0" borderId="4" applyNumberFormat="0" applyFill="0" applyAlignment="0" applyProtection="0">
      <alignment vertical="center"/>
    </xf>
    <xf numFmtId="0" fontId="62" fillId="0" borderId="4" applyNumberFormat="0" applyFill="0" applyAlignment="0" applyProtection="0">
      <alignment vertical="center"/>
    </xf>
    <xf numFmtId="0" fontId="62" fillId="0" borderId="4" applyNumberFormat="0" applyFill="0" applyAlignment="0" applyProtection="0">
      <alignment vertical="center"/>
    </xf>
    <xf numFmtId="0" fontId="62" fillId="0" borderId="4" applyNumberFormat="0" applyFill="0" applyAlignment="0" applyProtection="0">
      <alignment vertical="center"/>
    </xf>
    <xf numFmtId="176" fontId="29" fillId="0" borderId="0" applyFont="0" applyFill="0" applyBorder="0" applyAlignment="0" applyProtection="0"/>
    <xf numFmtId="182" fontId="50" fillId="0" borderId="0" applyFont="0" applyFill="0" applyBorder="0" applyAlignment="0" applyProtection="0"/>
    <xf numFmtId="182" fontId="50" fillId="0" borderId="0" applyFont="0" applyFill="0" applyBorder="0" applyAlignment="0" applyProtection="0"/>
    <xf numFmtId="182" fontId="50" fillId="0" borderId="0" applyFont="0" applyFill="0" applyBorder="0" applyAlignment="0" applyProtection="0"/>
    <xf numFmtId="182" fontId="50" fillId="0" borderId="0" applyFont="0" applyFill="0" applyBorder="0" applyAlignment="0" applyProtection="0"/>
    <xf numFmtId="182" fontId="50" fillId="0" borderId="0" applyFont="0" applyFill="0" applyBorder="0" applyAlignment="0" applyProtection="0"/>
    <xf numFmtId="182" fontId="50" fillId="0" borderId="0" applyFont="0" applyFill="0" applyBorder="0" applyAlignment="0" applyProtection="0"/>
    <xf numFmtId="182" fontId="50" fillId="0" borderId="0" applyFont="0" applyFill="0" applyBorder="0" applyAlignment="0" applyProtection="0"/>
    <xf numFmtId="182" fontId="50" fillId="0" borderId="0" applyFont="0" applyFill="0" applyBorder="0" applyAlignment="0" applyProtection="0"/>
    <xf numFmtId="182" fontId="50" fillId="0" borderId="0" applyFont="0" applyFill="0" applyBorder="0" applyAlignment="0" applyProtection="0"/>
    <xf numFmtId="182" fontId="50" fillId="0" borderId="0" applyFont="0" applyFill="0" applyBorder="0" applyAlignment="0" applyProtection="0"/>
    <xf numFmtId="176" fontId="31" fillId="0" borderId="0" applyFont="0" applyFill="0" applyBorder="0" applyAlignment="0" applyProtection="0"/>
    <xf numFmtId="182" fontId="50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50" fillId="0" borderId="0" applyFont="0" applyFill="0" applyBorder="0" applyAlignment="0" applyProtection="0"/>
    <xf numFmtId="182" fontId="50" fillId="0" borderId="0" applyFont="0" applyFill="0" applyBorder="0" applyAlignment="0" applyProtection="0"/>
    <xf numFmtId="182" fontId="50" fillId="0" borderId="0" applyFont="0" applyFill="0" applyBorder="0" applyAlignment="0" applyProtection="0"/>
    <xf numFmtId="182" fontId="50" fillId="0" borderId="0" applyFont="0" applyFill="0" applyBorder="0" applyAlignment="0" applyProtection="0"/>
    <xf numFmtId="182" fontId="50" fillId="0" borderId="0" applyFont="0" applyFill="0" applyBorder="0" applyAlignment="0" applyProtection="0"/>
    <xf numFmtId="182" fontId="50" fillId="0" borderId="0" applyFont="0" applyFill="0" applyBorder="0" applyAlignment="0" applyProtection="0"/>
    <xf numFmtId="182" fontId="50" fillId="0" borderId="0" applyFont="0" applyFill="0" applyBorder="0" applyAlignment="0" applyProtection="0"/>
    <xf numFmtId="176" fontId="29" fillId="0" borderId="0" applyFont="0" applyFill="0" applyBorder="0" applyAlignment="0" applyProtection="0"/>
    <xf numFmtId="182" fontId="50" fillId="0" borderId="0" applyFont="0" applyFill="0" applyBorder="0" applyAlignment="0" applyProtection="0"/>
    <xf numFmtId="182" fontId="50" fillId="0" borderId="0" applyFont="0" applyFill="0" applyBorder="0" applyAlignment="0" applyProtection="0"/>
    <xf numFmtId="182" fontId="50" fillId="0" borderId="0" applyFont="0" applyFill="0" applyBorder="0" applyAlignment="0" applyProtection="0"/>
    <xf numFmtId="182" fontId="50" fillId="0" borderId="0" applyFont="0" applyFill="0" applyBorder="0" applyAlignment="0" applyProtection="0"/>
    <xf numFmtId="182" fontId="50" fillId="0" borderId="0" applyFont="0" applyFill="0" applyBorder="0" applyAlignment="0" applyProtection="0"/>
    <xf numFmtId="182" fontId="50" fillId="0" borderId="0" applyFont="0" applyFill="0" applyBorder="0" applyAlignment="0" applyProtection="0"/>
    <xf numFmtId="182" fontId="50" fillId="0" borderId="0" applyFont="0" applyFill="0" applyBorder="0" applyAlignment="0" applyProtection="0"/>
    <xf numFmtId="182" fontId="50" fillId="0" borderId="0" applyFont="0" applyFill="0" applyBorder="0" applyAlignment="0" applyProtection="0"/>
    <xf numFmtId="182" fontId="50" fillId="0" borderId="0" applyFont="0" applyFill="0" applyBorder="0" applyAlignment="0" applyProtection="0"/>
    <xf numFmtId="182" fontId="50" fillId="0" borderId="0" applyFont="0" applyFill="0" applyBorder="0" applyAlignment="0" applyProtection="0"/>
    <xf numFmtId="176" fontId="31" fillId="0" borderId="0" applyFont="0" applyFill="0" applyBorder="0" applyAlignment="0" applyProtection="0"/>
    <xf numFmtId="182" fontId="50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50" fillId="0" borderId="0" applyFont="0" applyFill="0" applyBorder="0" applyAlignment="0" applyProtection="0"/>
    <xf numFmtId="182" fontId="50" fillId="0" borderId="0" applyFont="0" applyFill="0" applyBorder="0" applyAlignment="0" applyProtection="0"/>
    <xf numFmtId="182" fontId="50" fillId="0" borderId="0" applyFont="0" applyFill="0" applyBorder="0" applyAlignment="0" applyProtection="0"/>
    <xf numFmtId="182" fontId="50" fillId="0" borderId="0" applyFont="0" applyFill="0" applyBorder="0" applyAlignment="0" applyProtection="0"/>
    <xf numFmtId="182" fontId="50" fillId="0" borderId="0" applyFont="0" applyFill="0" applyBorder="0" applyAlignment="0" applyProtection="0"/>
    <xf numFmtId="182" fontId="50" fillId="0" borderId="0" applyFont="0" applyFill="0" applyBorder="0" applyAlignment="0" applyProtection="0"/>
    <xf numFmtId="182" fontId="50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50" fillId="0" borderId="0" applyFont="0" applyFill="0" applyBorder="0" applyAlignment="0" applyProtection="0"/>
    <xf numFmtId="176" fontId="50" fillId="0" borderId="0" applyFont="0" applyFill="0" applyBorder="0" applyAlignment="0" applyProtection="0"/>
    <xf numFmtId="176" fontId="50" fillId="0" borderId="0" applyFont="0" applyFill="0" applyBorder="0" applyAlignment="0" applyProtection="0"/>
    <xf numFmtId="176" fontId="50" fillId="0" borderId="0" applyFont="0" applyFill="0" applyBorder="0" applyAlignment="0" applyProtection="0"/>
    <xf numFmtId="176" fontId="50" fillId="0" borderId="0" applyFont="0" applyFill="0" applyBorder="0" applyAlignment="0" applyProtection="0"/>
    <xf numFmtId="176" fontId="50" fillId="0" borderId="0" applyFont="0" applyFill="0" applyBorder="0" applyAlignment="0" applyProtection="0"/>
    <xf numFmtId="176" fontId="50" fillId="0" borderId="0" applyFont="0" applyFill="0" applyBorder="0" applyAlignment="0" applyProtection="0"/>
    <xf numFmtId="176" fontId="50" fillId="0" borderId="0" applyFont="0" applyFill="0" applyBorder="0" applyAlignment="0" applyProtection="0"/>
    <xf numFmtId="176" fontId="50" fillId="0" borderId="0" applyFont="0" applyFill="0" applyBorder="0" applyAlignment="0" applyProtection="0"/>
    <xf numFmtId="176" fontId="5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50" fillId="0" borderId="0" applyFont="0" applyFill="0" applyBorder="0" applyAlignment="0" applyProtection="0"/>
    <xf numFmtId="176" fontId="69" fillId="0" borderId="0" applyFont="0" applyFill="0" applyBorder="0" applyAlignment="0" applyProtection="0"/>
    <xf numFmtId="176" fontId="50" fillId="0" borderId="0" applyFont="0" applyFill="0" applyBorder="0" applyAlignment="0" applyProtection="0"/>
    <xf numFmtId="176" fontId="50" fillId="0" borderId="0" applyFont="0" applyFill="0" applyBorder="0" applyAlignment="0" applyProtection="0"/>
    <xf numFmtId="176" fontId="50" fillId="0" borderId="0" applyFont="0" applyFill="0" applyBorder="0" applyAlignment="0" applyProtection="0"/>
    <xf numFmtId="176" fontId="50" fillId="0" borderId="0" applyFont="0" applyFill="0" applyBorder="0" applyAlignment="0" applyProtection="0"/>
    <xf numFmtId="176" fontId="50" fillId="0" borderId="0" applyFont="0" applyFill="0" applyBorder="0" applyAlignment="0" applyProtection="0"/>
    <xf numFmtId="176" fontId="50" fillId="0" borderId="0" applyFont="0" applyFill="0" applyBorder="0" applyAlignment="0" applyProtection="0"/>
    <xf numFmtId="176" fontId="50" fillId="0" borderId="0" applyFont="0" applyFill="0" applyBorder="0" applyAlignment="0" applyProtection="0"/>
    <xf numFmtId="0" fontId="1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34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74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24" fillId="17" borderId="6" applyNumberFormat="0" applyAlignment="0" applyProtection="0">
      <alignment vertical="center"/>
    </xf>
    <xf numFmtId="0" fontId="63" fillId="17" borderId="6" applyNumberFormat="0" applyAlignment="0" applyProtection="0">
      <alignment vertical="center"/>
    </xf>
    <xf numFmtId="0" fontId="63" fillId="17" borderId="6" applyNumberFormat="0" applyAlignment="0" applyProtection="0">
      <alignment vertical="center"/>
    </xf>
    <xf numFmtId="0" fontId="63" fillId="17" borderId="6" applyNumberFormat="0" applyAlignment="0" applyProtection="0">
      <alignment vertical="center"/>
    </xf>
    <xf numFmtId="0" fontId="63" fillId="17" borderId="6" applyNumberFormat="0" applyAlignment="0" applyProtection="0">
      <alignment vertical="center"/>
    </xf>
    <xf numFmtId="0" fontId="63" fillId="17" borderId="6" applyNumberFormat="0" applyAlignment="0" applyProtection="0">
      <alignment vertical="center"/>
    </xf>
    <xf numFmtId="0" fontId="63" fillId="17" borderId="6" applyNumberFormat="0" applyAlignment="0" applyProtection="0">
      <alignment vertical="center"/>
    </xf>
    <xf numFmtId="0" fontId="63" fillId="17" borderId="6" applyNumberFormat="0" applyAlignment="0" applyProtection="0">
      <alignment vertical="center"/>
    </xf>
    <xf numFmtId="0" fontId="63" fillId="17" borderId="6" applyNumberFormat="0" applyAlignment="0" applyProtection="0">
      <alignment vertical="center"/>
    </xf>
    <xf numFmtId="0" fontId="63" fillId="17" borderId="6" applyNumberFormat="0" applyAlignment="0" applyProtection="0">
      <alignment vertical="center"/>
    </xf>
    <xf numFmtId="0" fontId="63" fillId="17" borderId="6" applyNumberFormat="0" applyAlignment="0" applyProtection="0">
      <alignment vertical="center"/>
    </xf>
    <xf numFmtId="0" fontId="36" fillId="17" borderId="6" applyNumberFormat="0" applyAlignment="0" applyProtection="0">
      <alignment vertical="center"/>
    </xf>
    <xf numFmtId="0" fontId="63" fillId="17" borderId="6" applyNumberFormat="0" applyAlignment="0" applyProtection="0">
      <alignment vertical="center"/>
    </xf>
    <xf numFmtId="0" fontId="82" fillId="17" borderId="6" applyNumberFormat="0" applyAlignment="0" applyProtection="0">
      <alignment vertical="center"/>
    </xf>
    <xf numFmtId="0" fontId="63" fillId="17" borderId="6" applyNumberFormat="0" applyAlignment="0" applyProtection="0">
      <alignment vertical="center"/>
    </xf>
    <xf numFmtId="0" fontId="63" fillId="17" borderId="6" applyNumberFormat="0" applyAlignment="0" applyProtection="0">
      <alignment vertical="center"/>
    </xf>
    <xf numFmtId="0" fontId="63" fillId="17" borderId="6" applyNumberFormat="0" applyAlignment="0" applyProtection="0">
      <alignment vertical="center"/>
    </xf>
    <xf numFmtId="0" fontId="63" fillId="17" borderId="6" applyNumberFormat="0" applyAlignment="0" applyProtection="0">
      <alignment vertical="center"/>
    </xf>
    <xf numFmtId="0" fontId="63" fillId="17" borderId="6" applyNumberFormat="0" applyAlignment="0" applyProtection="0">
      <alignment vertical="center"/>
    </xf>
    <xf numFmtId="0" fontId="63" fillId="17" borderId="6" applyNumberFormat="0" applyAlignment="0" applyProtection="0">
      <alignment vertical="center"/>
    </xf>
    <xf numFmtId="0" fontId="63" fillId="17" borderId="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66" fillId="0" borderId="7" applyNumberFormat="0" applyFill="0" applyAlignment="0" applyProtection="0">
      <alignment vertical="center"/>
    </xf>
    <xf numFmtId="0" fontId="66" fillId="0" borderId="7" applyNumberFormat="0" applyFill="0" applyAlignment="0" applyProtection="0">
      <alignment vertical="center"/>
    </xf>
    <xf numFmtId="0" fontId="66" fillId="0" borderId="7" applyNumberFormat="0" applyFill="0" applyAlignment="0" applyProtection="0">
      <alignment vertical="center"/>
    </xf>
    <xf numFmtId="0" fontId="66" fillId="0" borderId="7" applyNumberFormat="0" applyFill="0" applyAlignment="0" applyProtection="0">
      <alignment vertical="center"/>
    </xf>
    <xf numFmtId="0" fontId="66" fillId="0" borderId="7" applyNumberFormat="0" applyFill="0" applyAlignment="0" applyProtection="0">
      <alignment vertical="center"/>
    </xf>
    <xf numFmtId="0" fontId="66" fillId="0" borderId="7" applyNumberFormat="0" applyFill="0" applyAlignment="0" applyProtection="0">
      <alignment vertical="center"/>
    </xf>
    <xf numFmtId="0" fontId="66" fillId="0" borderId="7" applyNumberFormat="0" applyFill="0" applyAlignment="0" applyProtection="0">
      <alignment vertical="center"/>
    </xf>
    <xf numFmtId="0" fontId="66" fillId="0" borderId="7" applyNumberFormat="0" applyFill="0" applyAlignment="0" applyProtection="0">
      <alignment vertical="center"/>
    </xf>
    <xf numFmtId="0" fontId="66" fillId="0" borderId="7" applyNumberFormat="0" applyFill="0" applyAlignment="0" applyProtection="0">
      <alignment vertical="center"/>
    </xf>
    <xf numFmtId="0" fontId="66" fillId="0" borderId="7" applyNumberFormat="0" applyFill="0" applyAlignment="0" applyProtection="0">
      <alignment vertical="center"/>
    </xf>
    <xf numFmtId="0" fontId="46" fillId="0" borderId="7" applyNumberFormat="0" applyFill="0" applyAlignment="0" applyProtection="0">
      <alignment vertical="center"/>
    </xf>
    <xf numFmtId="0" fontId="66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66" fillId="0" borderId="7" applyNumberFormat="0" applyFill="0" applyAlignment="0" applyProtection="0">
      <alignment vertical="center"/>
    </xf>
    <xf numFmtId="0" fontId="66" fillId="0" borderId="7" applyNumberFormat="0" applyFill="0" applyAlignment="0" applyProtection="0">
      <alignment vertical="center"/>
    </xf>
    <xf numFmtId="0" fontId="66" fillId="0" borderId="7" applyNumberFormat="0" applyFill="0" applyAlignment="0" applyProtection="0">
      <alignment vertical="center"/>
    </xf>
    <xf numFmtId="0" fontId="66" fillId="0" borderId="7" applyNumberFormat="0" applyFill="0" applyAlignment="0" applyProtection="0">
      <alignment vertical="center"/>
    </xf>
    <xf numFmtId="0" fontId="66" fillId="0" borderId="7" applyNumberFormat="0" applyFill="0" applyAlignment="0" applyProtection="0">
      <alignment vertical="center"/>
    </xf>
    <xf numFmtId="0" fontId="66" fillId="0" borderId="7" applyNumberFormat="0" applyFill="0" applyAlignment="0" applyProtection="0">
      <alignment vertical="center"/>
    </xf>
    <xf numFmtId="0" fontId="66" fillId="0" borderId="7" applyNumberFormat="0" applyFill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69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77" fillId="18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77" fillId="1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77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13" fillId="16" borderId="8" applyNumberFormat="0" applyAlignment="0" applyProtection="0">
      <alignment vertical="center"/>
    </xf>
    <xf numFmtId="0" fontId="53" fillId="16" borderId="8" applyNumberFormat="0" applyAlignment="0" applyProtection="0">
      <alignment vertical="center"/>
    </xf>
    <xf numFmtId="0" fontId="53" fillId="16" borderId="8" applyNumberFormat="0" applyAlignment="0" applyProtection="0">
      <alignment vertical="center"/>
    </xf>
    <xf numFmtId="0" fontId="53" fillId="16" borderId="8" applyNumberFormat="0" applyAlignment="0" applyProtection="0">
      <alignment vertical="center"/>
    </xf>
    <xf numFmtId="0" fontId="53" fillId="16" borderId="8" applyNumberFormat="0" applyAlignment="0" applyProtection="0">
      <alignment vertical="center"/>
    </xf>
    <xf numFmtId="0" fontId="53" fillId="16" borderId="8" applyNumberFormat="0" applyAlignment="0" applyProtection="0">
      <alignment vertical="center"/>
    </xf>
    <xf numFmtId="0" fontId="53" fillId="16" borderId="8" applyNumberFormat="0" applyAlignment="0" applyProtection="0">
      <alignment vertical="center"/>
    </xf>
    <xf numFmtId="0" fontId="53" fillId="16" borderId="8" applyNumberFormat="0" applyAlignment="0" applyProtection="0">
      <alignment vertical="center"/>
    </xf>
    <xf numFmtId="0" fontId="53" fillId="16" borderId="8" applyNumberFormat="0" applyAlignment="0" applyProtection="0">
      <alignment vertical="center"/>
    </xf>
    <xf numFmtId="0" fontId="53" fillId="16" borderId="8" applyNumberFormat="0" applyAlignment="0" applyProtection="0">
      <alignment vertical="center"/>
    </xf>
    <xf numFmtId="0" fontId="53" fillId="16" borderId="8" applyNumberFormat="0" applyAlignment="0" applyProtection="0">
      <alignment vertical="center"/>
    </xf>
    <xf numFmtId="0" fontId="38" fillId="16" borderId="8" applyNumberFormat="0" applyAlignment="0" applyProtection="0">
      <alignment vertical="center"/>
    </xf>
    <xf numFmtId="0" fontId="53" fillId="16" borderId="8" applyNumberFormat="0" applyAlignment="0" applyProtection="0">
      <alignment vertical="center"/>
    </xf>
    <xf numFmtId="0" fontId="72" fillId="16" borderId="8" applyNumberFormat="0" applyAlignment="0" applyProtection="0">
      <alignment vertical="center"/>
    </xf>
    <xf numFmtId="0" fontId="53" fillId="16" borderId="8" applyNumberFormat="0" applyAlignment="0" applyProtection="0">
      <alignment vertical="center"/>
    </xf>
    <xf numFmtId="0" fontId="53" fillId="16" borderId="8" applyNumberFormat="0" applyAlignment="0" applyProtection="0">
      <alignment vertical="center"/>
    </xf>
    <xf numFmtId="0" fontId="53" fillId="16" borderId="8" applyNumberFormat="0" applyAlignment="0" applyProtection="0">
      <alignment vertical="center"/>
    </xf>
    <xf numFmtId="0" fontId="53" fillId="16" borderId="8" applyNumberFormat="0" applyAlignment="0" applyProtection="0">
      <alignment vertical="center"/>
    </xf>
    <xf numFmtId="0" fontId="53" fillId="16" borderId="8" applyNumberFormat="0" applyAlignment="0" applyProtection="0">
      <alignment vertical="center"/>
    </xf>
    <xf numFmtId="0" fontId="53" fillId="16" borderId="8" applyNumberFormat="0" applyAlignment="0" applyProtection="0">
      <alignment vertical="center"/>
    </xf>
    <xf numFmtId="0" fontId="53" fillId="16" borderId="8" applyNumberFormat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67" fillId="7" borderId="5" applyNumberFormat="0" applyAlignment="0" applyProtection="0">
      <alignment vertical="center"/>
    </xf>
    <xf numFmtId="0" fontId="67" fillId="7" borderId="5" applyNumberFormat="0" applyAlignment="0" applyProtection="0">
      <alignment vertical="center"/>
    </xf>
    <xf numFmtId="0" fontId="67" fillId="7" borderId="5" applyNumberFormat="0" applyAlignment="0" applyProtection="0">
      <alignment vertical="center"/>
    </xf>
    <xf numFmtId="0" fontId="67" fillId="7" borderId="5" applyNumberFormat="0" applyAlignment="0" applyProtection="0">
      <alignment vertical="center"/>
    </xf>
    <xf numFmtId="0" fontId="67" fillId="7" borderId="5" applyNumberFormat="0" applyAlignment="0" applyProtection="0">
      <alignment vertical="center"/>
    </xf>
    <xf numFmtId="0" fontId="67" fillId="7" borderId="5" applyNumberFormat="0" applyAlignment="0" applyProtection="0">
      <alignment vertical="center"/>
    </xf>
    <xf numFmtId="0" fontId="67" fillId="7" borderId="5" applyNumberFormat="0" applyAlignment="0" applyProtection="0">
      <alignment vertical="center"/>
    </xf>
    <xf numFmtId="0" fontId="67" fillId="7" borderId="5" applyNumberFormat="0" applyAlignment="0" applyProtection="0">
      <alignment vertical="center"/>
    </xf>
    <xf numFmtId="0" fontId="67" fillId="7" borderId="5" applyNumberFormat="0" applyAlignment="0" applyProtection="0">
      <alignment vertical="center"/>
    </xf>
    <xf numFmtId="0" fontId="67" fillId="7" borderId="5" applyNumberFormat="0" applyAlignment="0" applyProtection="0">
      <alignment vertical="center"/>
    </xf>
    <xf numFmtId="0" fontId="42" fillId="7" borderId="5" applyNumberFormat="0" applyAlignment="0" applyProtection="0">
      <alignment vertical="center"/>
    </xf>
    <xf numFmtId="0" fontId="67" fillId="7" borderId="5" applyNumberFormat="0" applyAlignment="0" applyProtection="0">
      <alignment vertical="center"/>
    </xf>
    <xf numFmtId="0" fontId="86" fillId="7" borderId="5" applyNumberFormat="0" applyAlignment="0" applyProtection="0">
      <alignment vertical="center"/>
    </xf>
    <xf numFmtId="0" fontId="67" fillId="7" borderId="5" applyNumberFormat="0" applyAlignment="0" applyProtection="0">
      <alignment vertical="center"/>
    </xf>
    <xf numFmtId="0" fontId="67" fillId="7" borderId="5" applyNumberFormat="0" applyAlignment="0" applyProtection="0">
      <alignment vertical="center"/>
    </xf>
    <xf numFmtId="0" fontId="67" fillId="7" borderId="5" applyNumberFormat="0" applyAlignment="0" applyProtection="0">
      <alignment vertical="center"/>
    </xf>
    <xf numFmtId="0" fontId="67" fillId="7" borderId="5" applyNumberFormat="0" applyAlignment="0" applyProtection="0">
      <alignment vertical="center"/>
    </xf>
    <xf numFmtId="0" fontId="67" fillId="7" borderId="5" applyNumberFormat="0" applyAlignment="0" applyProtection="0">
      <alignment vertical="center"/>
    </xf>
    <xf numFmtId="0" fontId="67" fillId="7" borderId="5" applyNumberFormat="0" applyAlignment="0" applyProtection="0">
      <alignment vertical="center"/>
    </xf>
    <xf numFmtId="0" fontId="67" fillId="7" borderId="5" applyNumberFormat="0" applyAlignment="0" applyProtection="0">
      <alignment vertical="center"/>
    </xf>
    <xf numFmtId="0" fontId="29" fillId="23" borderId="9" applyNumberFormat="0" applyFont="0" applyAlignment="0" applyProtection="0">
      <alignment vertical="center"/>
    </xf>
    <xf numFmtId="0" fontId="50" fillId="23" borderId="9" applyNumberFormat="0" applyFont="0" applyAlignment="0" applyProtection="0">
      <alignment vertical="center"/>
    </xf>
    <xf numFmtId="0" fontId="50" fillId="23" borderId="9" applyNumberFormat="0" applyFont="0" applyAlignment="0" applyProtection="0">
      <alignment vertical="center"/>
    </xf>
    <xf numFmtId="0" fontId="50" fillId="23" borderId="9" applyNumberFormat="0" applyFont="0" applyAlignment="0" applyProtection="0">
      <alignment vertical="center"/>
    </xf>
    <xf numFmtId="0" fontId="50" fillId="23" borderId="9" applyNumberFormat="0" applyFont="0" applyAlignment="0" applyProtection="0">
      <alignment vertical="center"/>
    </xf>
    <xf numFmtId="0" fontId="50" fillId="23" borderId="9" applyNumberFormat="0" applyFont="0" applyAlignment="0" applyProtection="0">
      <alignment vertical="center"/>
    </xf>
    <xf numFmtId="0" fontId="50" fillId="23" borderId="9" applyNumberFormat="0" applyFont="0" applyAlignment="0" applyProtection="0">
      <alignment vertical="center"/>
    </xf>
    <xf numFmtId="0" fontId="50" fillId="23" borderId="9" applyNumberFormat="0" applyFont="0" applyAlignment="0" applyProtection="0">
      <alignment vertical="center"/>
    </xf>
    <xf numFmtId="0" fontId="50" fillId="23" borderId="9" applyNumberFormat="0" applyFont="0" applyAlignment="0" applyProtection="0">
      <alignment vertical="center"/>
    </xf>
    <xf numFmtId="0" fontId="50" fillId="23" borderId="9" applyNumberFormat="0" applyFont="0" applyAlignment="0" applyProtection="0">
      <alignment vertical="center"/>
    </xf>
    <xf numFmtId="0" fontId="50" fillId="23" borderId="9" applyNumberFormat="0" applyFont="0" applyAlignment="0" applyProtection="0">
      <alignment vertical="center"/>
    </xf>
    <xf numFmtId="0" fontId="31" fillId="23" borderId="9" applyNumberFormat="0" applyFont="0" applyAlignment="0" applyProtection="0">
      <alignment vertical="center"/>
    </xf>
    <xf numFmtId="0" fontId="50" fillId="23" borderId="9" applyNumberFormat="0" applyFont="0" applyAlignment="0" applyProtection="0">
      <alignment vertical="center"/>
    </xf>
    <xf numFmtId="0" fontId="69" fillId="23" borderId="9" applyNumberFormat="0" applyFont="0" applyAlignment="0" applyProtection="0">
      <alignment vertical="center"/>
    </xf>
    <xf numFmtId="0" fontId="50" fillId="23" borderId="9" applyNumberFormat="0" applyFont="0" applyAlignment="0" applyProtection="0">
      <alignment vertical="center"/>
    </xf>
    <xf numFmtId="0" fontId="50" fillId="23" borderId="9" applyNumberFormat="0" applyFont="0" applyAlignment="0" applyProtection="0">
      <alignment vertical="center"/>
    </xf>
    <xf numFmtId="0" fontId="50" fillId="23" borderId="9" applyNumberFormat="0" applyFont="0" applyAlignment="0" applyProtection="0">
      <alignment vertical="center"/>
    </xf>
    <xf numFmtId="0" fontId="50" fillId="23" borderId="9" applyNumberFormat="0" applyFont="0" applyAlignment="0" applyProtection="0">
      <alignment vertical="center"/>
    </xf>
    <xf numFmtId="0" fontId="50" fillId="23" borderId="9" applyNumberFormat="0" applyFont="0" applyAlignment="0" applyProtection="0">
      <alignment vertical="center"/>
    </xf>
    <xf numFmtId="0" fontId="50" fillId="23" borderId="9" applyNumberFormat="0" applyFont="0" applyAlignment="0" applyProtection="0">
      <alignment vertical="center"/>
    </xf>
    <xf numFmtId="0" fontId="50" fillId="23" borderId="9" applyNumberFormat="0" applyFont="0" applyAlignment="0" applyProtection="0">
      <alignment vertical="center"/>
    </xf>
  </cellStyleXfs>
  <cellXfs count="459">
    <xf numFmtId="0" fontId="0" fillId="0" borderId="0" xfId="0"/>
    <xf numFmtId="0" fontId="0" fillId="0" borderId="0" xfId="0" applyFont="1" applyAlignment="1">
      <alignment vertical="center"/>
    </xf>
    <xf numFmtId="0" fontId="0" fillId="24" borderId="0" xfId="0" applyFont="1" applyFill="1" applyAlignment="1">
      <alignment vertical="center"/>
    </xf>
    <xf numFmtId="0" fontId="0" fillId="24" borderId="0" xfId="0" applyFont="1" applyFill="1" applyAlignment="1">
      <alignment horizontal="center" vertical="center" wrapText="1"/>
    </xf>
    <xf numFmtId="0" fontId="0" fillId="24" borderId="0" xfId="0" applyNumberFormat="1" applyFont="1" applyFill="1" applyAlignment="1">
      <alignment vertical="center"/>
    </xf>
    <xf numFmtId="0" fontId="111" fillId="24" borderId="10" xfId="1012" applyFont="1" applyFill="1" applyBorder="1" applyAlignment="1">
      <alignment horizontal="center" vertical="center" wrapText="1"/>
    </xf>
    <xf numFmtId="0" fontId="112" fillId="24" borderId="0" xfId="0" applyFont="1" applyFill="1"/>
    <xf numFmtId="177" fontId="112" fillId="24" borderId="0" xfId="0" applyNumberFormat="1" applyFont="1" applyFill="1"/>
    <xf numFmtId="0" fontId="112" fillId="0" borderId="0" xfId="0" applyNumberFormat="1" applyFont="1"/>
    <xf numFmtId="0" fontId="115" fillId="24" borderId="13" xfId="0" applyFont="1" applyFill="1" applyBorder="1" applyAlignment="1">
      <alignment horizontal="center" vertical="center"/>
    </xf>
    <xf numFmtId="0" fontId="111" fillId="0" borderId="0" xfId="1" applyFont="1" applyBorder="1" applyAlignment="1">
      <alignment horizontal="center" vertical="center" wrapText="1"/>
    </xf>
    <xf numFmtId="181" fontId="9" fillId="0" borderId="0" xfId="538" applyNumberFormat="1" applyFont="1" applyAlignment="1">
      <alignment horizontal="center" vertical="center"/>
    </xf>
    <xf numFmtId="183" fontId="91" fillId="0" borderId="13" xfId="538" applyNumberFormat="1" applyFont="1" applyFill="1" applyBorder="1" applyAlignment="1">
      <alignment horizontal="right" vertical="center" wrapText="1"/>
    </xf>
    <xf numFmtId="183" fontId="2" fillId="0" borderId="13" xfId="538" applyNumberFormat="1" applyFont="1" applyFill="1" applyBorder="1" applyAlignment="1">
      <alignment horizontal="right" vertical="center" wrapText="1"/>
    </xf>
    <xf numFmtId="183" fontId="111" fillId="0" borderId="13" xfId="538" applyNumberFormat="1" applyFont="1" applyFill="1" applyBorder="1" applyAlignment="1">
      <alignment horizontal="right" vertical="center" wrapText="1"/>
    </xf>
    <xf numFmtId="181" fontId="29" fillId="0" borderId="0" xfId="538" applyNumberFormat="1" applyFont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81" fontId="7" fillId="0" borderId="10" xfId="1" applyNumberFormat="1" applyFont="1" applyFill="1" applyBorder="1" applyAlignment="1">
      <alignment horizontal="center" vertical="center" wrapText="1"/>
    </xf>
    <xf numFmtId="177" fontId="116" fillId="0" borderId="0" xfId="0" applyNumberFormat="1" applyFont="1" applyFill="1" applyAlignment="1">
      <alignment vertical="center"/>
    </xf>
    <xf numFmtId="0" fontId="117" fillId="0" borderId="0" xfId="0" applyFont="1" applyFill="1" applyAlignment="1">
      <alignment horizontal="center" vertical="center"/>
    </xf>
    <xf numFmtId="178" fontId="91" fillId="0" borderId="0" xfId="0" applyNumberFormat="1" applyFont="1" applyFill="1" applyBorder="1" applyAlignment="1">
      <alignment horizontal="center" vertical="center" wrapText="1"/>
    </xf>
    <xf numFmtId="177" fontId="116" fillId="0" borderId="0" xfId="0" applyNumberFormat="1" applyFont="1" applyFill="1" applyBorder="1" applyAlignment="1">
      <alignment horizontal="center" vertical="center" wrapText="1"/>
    </xf>
    <xf numFmtId="177" fontId="2" fillId="0" borderId="10" xfId="1" applyNumberFormat="1" applyFont="1" applyFill="1" applyBorder="1" applyAlignment="1">
      <alignment horizontal="center" vertical="center" wrapText="1"/>
    </xf>
    <xf numFmtId="177" fontId="109" fillId="24" borderId="0" xfId="0" applyNumberFormat="1" applyFont="1" applyFill="1"/>
    <xf numFmtId="0" fontId="109" fillId="24" borderId="13" xfId="0" applyFont="1" applyFill="1" applyBorder="1" applyAlignment="1">
      <alignment horizontal="center" vertical="center"/>
    </xf>
    <xf numFmtId="177" fontId="109" fillId="24" borderId="10" xfId="0" applyNumberFormat="1" applyFont="1" applyFill="1" applyBorder="1" applyAlignment="1">
      <alignment horizontal="center" vertical="center" wrapText="1"/>
    </xf>
    <xf numFmtId="177" fontId="116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98" fillId="24" borderId="0" xfId="0" applyFont="1" applyFill="1" applyAlignment="1">
      <alignment horizontal="center" vertical="center"/>
    </xf>
    <xf numFmtId="177" fontId="5" fillId="0" borderId="10" xfId="0" applyNumberFormat="1" applyFont="1" applyFill="1" applyBorder="1" applyAlignment="1">
      <alignment horizontal="center" vertical="center"/>
    </xf>
    <xf numFmtId="181" fontId="0" fillId="0" borderId="0" xfId="0" applyNumberFormat="1"/>
    <xf numFmtId="181" fontId="90" fillId="0" borderId="10" xfId="538" applyNumberFormat="1" applyFont="1" applyBorder="1" applyAlignment="1">
      <alignment horizontal="center" vertical="center"/>
    </xf>
    <xf numFmtId="181" fontId="90" fillId="0" borderId="10" xfId="1" applyNumberFormat="1" applyFont="1" applyFill="1" applyBorder="1" applyAlignment="1">
      <alignment horizontal="center" vertical="center" wrapText="1"/>
    </xf>
    <xf numFmtId="179" fontId="110" fillId="0" borderId="10" xfId="1" applyNumberFormat="1" applyFont="1" applyFill="1" applyBorder="1" applyAlignment="1">
      <alignment horizontal="center" vertical="center" wrapText="1"/>
    </xf>
    <xf numFmtId="177" fontId="118" fillId="0" borderId="10" xfId="1" applyNumberFormat="1" applyFont="1" applyBorder="1" applyAlignment="1">
      <alignment horizontal="center" vertical="center" wrapText="1"/>
    </xf>
    <xf numFmtId="181" fontId="5" fillId="0" borderId="10" xfId="0" applyNumberFormat="1" applyFont="1" applyFill="1" applyBorder="1" applyAlignment="1">
      <alignment horizontal="center" vertical="center"/>
    </xf>
    <xf numFmtId="181" fontId="7" fillId="0" borderId="10" xfId="0" applyNumberFormat="1" applyFont="1" applyFill="1" applyBorder="1" applyAlignment="1">
      <alignment horizontal="center" vertical="center"/>
    </xf>
    <xf numFmtId="181" fontId="2" fillId="0" borderId="10" xfId="0" applyNumberFormat="1" applyFont="1" applyFill="1" applyBorder="1" applyAlignment="1">
      <alignment horizontal="center" vertical="center"/>
    </xf>
    <xf numFmtId="181" fontId="2" fillId="0" borderId="0" xfId="1" applyNumberFormat="1" applyFont="1" applyFill="1" applyAlignment="1">
      <alignment horizontal="center" vertical="center" wrapText="1"/>
    </xf>
    <xf numFmtId="181" fontId="2" fillId="0" borderId="13" xfId="538" applyNumberFormat="1" applyFont="1" applyFill="1" applyBorder="1" applyAlignment="1">
      <alignment horizontal="right" vertical="center" wrapText="1"/>
    </xf>
    <xf numFmtId="181" fontId="2" fillId="0" borderId="0" xfId="538" applyNumberFormat="1" applyFont="1" applyFill="1" applyBorder="1" applyAlignment="1">
      <alignment horizontal="right" vertical="center" wrapText="1"/>
    </xf>
    <xf numFmtId="177" fontId="116" fillId="0" borderId="0" xfId="0" applyNumberFormat="1" applyFont="1" applyFill="1" applyAlignment="1">
      <alignment vertical="center" wrapText="1"/>
    </xf>
    <xf numFmtId="177" fontId="7" fillId="0" borderId="10" xfId="0" applyNumberFormat="1" applyFont="1" applyFill="1" applyBorder="1" applyAlignment="1">
      <alignment horizontal="center" vertical="center"/>
    </xf>
    <xf numFmtId="177" fontId="0" fillId="0" borderId="0" xfId="0" applyNumberFormat="1"/>
    <xf numFmtId="0" fontId="112" fillId="0" borderId="13" xfId="0" applyFont="1" applyBorder="1" applyAlignment="1"/>
    <xf numFmtId="0" fontId="107" fillId="0" borderId="0" xfId="1011" applyFont="1" applyFill="1">
      <alignment vertical="center"/>
    </xf>
    <xf numFmtId="180" fontId="112" fillId="0" borderId="0" xfId="1011" applyNumberFormat="1" applyFont="1" applyFill="1" applyAlignment="1">
      <alignment horizontal="center" vertical="center"/>
    </xf>
    <xf numFmtId="181" fontId="49" fillId="0" borderId="0" xfId="1011" applyNumberFormat="1" applyFont="1" applyFill="1" applyAlignment="1">
      <alignment horizontal="center" vertical="center"/>
    </xf>
    <xf numFmtId="180" fontId="49" fillId="0" borderId="0" xfId="1011" applyNumberFormat="1" applyFont="1" applyFill="1" applyAlignment="1">
      <alignment horizontal="center" vertical="center"/>
    </xf>
    <xf numFmtId="0" fontId="107" fillId="0" borderId="0" xfId="1011" applyFont="1" applyFill="1" applyAlignment="1">
      <alignment horizontal="center" vertical="center"/>
    </xf>
    <xf numFmtId="181" fontId="90" fillId="0" borderId="0" xfId="624" applyNumberFormat="1" applyFont="1" applyFill="1" applyBorder="1" applyAlignment="1">
      <alignment horizontal="center" vertical="center"/>
    </xf>
    <xf numFmtId="0" fontId="105" fillId="0" borderId="0" xfId="1011" applyFont="1" applyFill="1" applyAlignment="1">
      <alignment horizontal="center" vertical="center" wrapText="1"/>
    </xf>
    <xf numFmtId="181" fontId="29" fillId="0" borderId="0" xfId="624" applyNumberFormat="1" applyFont="1" applyFill="1" applyAlignment="1">
      <alignment vertical="center"/>
    </xf>
    <xf numFmtId="177" fontId="107" fillId="0" borderId="0" xfId="1011" applyNumberFormat="1" applyFont="1" applyFill="1" applyAlignment="1">
      <alignment horizontal="center" vertical="center"/>
    </xf>
    <xf numFmtId="0" fontId="29" fillId="0" borderId="0" xfId="624" applyFont="1" applyFill="1" applyAlignment="1">
      <alignment vertical="center"/>
    </xf>
    <xf numFmtId="181" fontId="90" fillId="0" borderId="16" xfId="624" applyNumberFormat="1" applyFont="1" applyFill="1" applyBorder="1" applyAlignment="1">
      <alignment horizontal="center" vertical="center"/>
    </xf>
    <xf numFmtId="0" fontId="105" fillId="0" borderId="0" xfId="1011" applyFont="1" applyFill="1" applyAlignment="1">
      <alignment vertical="center" wrapText="1"/>
    </xf>
    <xf numFmtId="0" fontId="88" fillId="0" borderId="0" xfId="1011" applyFont="1" applyFill="1">
      <alignment vertical="center"/>
    </xf>
    <xf numFmtId="0" fontId="9" fillId="0" borderId="0" xfId="624" applyFont="1"/>
    <xf numFmtId="0" fontId="29" fillId="0" borderId="0" xfId="1011">
      <alignment vertical="center"/>
    </xf>
    <xf numFmtId="177" fontId="29" fillId="0" borderId="0" xfId="1011" applyNumberFormat="1" applyAlignment="1">
      <alignment horizontal="center" vertical="center"/>
    </xf>
    <xf numFmtId="180" fontId="29" fillId="0" borderId="0" xfId="1011" applyNumberFormat="1" applyAlignment="1">
      <alignment horizontal="center" vertical="center"/>
    </xf>
    <xf numFmtId="180" fontId="49" fillId="0" borderId="0" xfId="1011" applyNumberFormat="1" applyFont="1" applyAlignment="1">
      <alignment horizontal="center" vertical="center"/>
    </xf>
    <xf numFmtId="0" fontId="107" fillId="0" borderId="0" xfId="1011" applyFont="1">
      <alignment vertical="center"/>
    </xf>
    <xf numFmtId="177" fontId="29" fillId="0" borderId="0" xfId="1011" applyNumberFormat="1" applyFill="1" applyAlignment="1">
      <alignment horizontal="center" vertical="center"/>
    </xf>
    <xf numFmtId="183" fontId="29" fillId="0" borderId="0" xfId="1011" applyNumberFormat="1" applyAlignment="1">
      <alignment horizontal="center" vertical="center"/>
    </xf>
    <xf numFmtId="0" fontId="105" fillId="0" borderId="0" xfId="1011" applyFont="1" applyAlignment="1">
      <alignment vertical="center" wrapText="1"/>
    </xf>
    <xf numFmtId="177" fontId="107" fillId="0" borderId="0" xfId="1011" applyNumberFormat="1" applyFont="1" applyAlignment="1">
      <alignment horizontal="center" vertical="center"/>
    </xf>
    <xf numFmtId="180" fontId="107" fillId="0" borderId="0" xfId="1011" applyNumberFormat="1" applyFont="1" applyAlignment="1">
      <alignment horizontal="center" vertical="center"/>
    </xf>
    <xf numFmtId="183" fontId="107" fillId="0" borderId="0" xfId="1011" applyNumberFormat="1" applyFont="1" applyAlignment="1">
      <alignment horizontal="center" vertical="center"/>
    </xf>
    <xf numFmtId="180" fontId="7" fillId="0" borderId="16" xfId="624" applyNumberFormat="1" applyFont="1" applyBorder="1" applyAlignment="1">
      <alignment horizontal="center" vertical="center"/>
    </xf>
    <xf numFmtId="180" fontId="7" fillId="0" borderId="16" xfId="624" applyNumberFormat="1" applyFont="1" applyFill="1" applyBorder="1" applyAlignment="1">
      <alignment horizontal="center" vertical="center"/>
    </xf>
    <xf numFmtId="180" fontId="107" fillId="0" borderId="0" xfId="1011" applyNumberFormat="1" applyFont="1" applyFill="1" applyAlignment="1">
      <alignment horizontal="center" vertical="center"/>
    </xf>
    <xf numFmtId="0" fontId="107" fillId="0" borderId="0" xfId="611">
      <alignment vertical="center"/>
    </xf>
    <xf numFmtId="0" fontId="107" fillId="0" borderId="0" xfId="611" applyAlignment="1">
      <alignment horizontal="center" vertical="center"/>
    </xf>
    <xf numFmtId="178" fontId="107" fillId="0" borderId="0" xfId="611" applyNumberFormat="1" applyAlignment="1">
      <alignment horizontal="center" vertical="center"/>
    </xf>
    <xf numFmtId="177" fontId="119" fillId="0" borderId="0" xfId="611" applyNumberFormat="1" applyFont="1" applyAlignment="1">
      <alignment horizontal="center" vertical="center"/>
    </xf>
    <xf numFmtId="178" fontId="119" fillId="0" borderId="0" xfId="611" applyNumberFormat="1" applyFont="1" applyAlignment="1">
      <alignment horizontal="center" vertical="center"/>
    </xf>
    <xf numFmtId="0" fontId="119" fillId="0" borderId="0" xfId="611" applyFont="1">
      <alignment vertical="center"/>
    </xf>
    <xf numFmtId="0" fontId="111" fillId="24" borderId="17" xfId="624" applyFont="1" applyFill="1" applyBorder="1" applyAlignment="1">
      <alignment horizontal="center" vertical="center" wrapText="1"/>
    </xf>
    <xf numFmtId="0" fontId="111" fillId="24" borderId="18" xfId="624" applyFont="1" applyFill="1" applyBorder="1" applyAlignment="1">
      <alignment horizontal="center" vertical="center" wrapText="1"/>
    </xf>
    <xf numFmtId="0" fontId="111" fillId="24" borderId="15" xfId="624" applyFont="1" applyFill="1" applyBorder="1" applyAlignment="1">
      <alignment horizontal="center" vertical="center" wrapText="1"/>
    </xf>
    <xf numFmtId="9" fontId="111" fillId="0" borderId="0" xfId="1" applyNumberFormat="1" applyFont="1" applyBorder="1" applyAlignment="1">
      <alignment horizontal="center" vertical="center" wrapText="1"/>
    </xf>
    <xf numFmtId="9" fontId="2" fillId="0" borderId="0" xfId="1" applyNumberFormat="1" applyFont="1" applyBorder="1" applyAlignment="1">
      <alignment horizontal="center" vertical="center" wrapText="1"/>
    </xf>
    <xf numFmtId="181" fontId="8" fillId="0" borderId="0" xfId="0" applyNumberFormat="1" applyFont="1" applyAlignment="1">
      <alignment horizontal="center" vertical="center"/>
    </xf>
    <xf numFmtId="9" fontId="111" fillId="0" borderId="13" xfId="538" applyNumberFormat="1" applyFont="1" applyFill="1" applyBorder="1" applyAlignment="1">
      <alignment horizontal="right" vertical="center" wrapText="1"/>
    </xf>
    <xf numFmtId="181" fontId="5" fillId="0" borderId="10" xfId="1" applyNumberFormat="1" applyFont="1" applyFill="1" applyBorder="1" applyAlignment="1">
      <alignment horizontal="center" vertical="center" wrapText="1"/>
    </xf>
    <xf numFmtId="9" fontId="110" fillId="0" borderId="10" xfId="1" applyNumberFormat="1" applyFont="1" applyBorder="1" applyAlignment="1">
      <alignment horizontal="center" vertical="center" wrapText="1"/>
    </xf>
    <xf numFmtId="9" fontId="90" fillId="0" borderId="10" xfId="1" applyNumberFormat="1" applyFont="1" applyBorder="1" applyAlignment="1">
      <alignment horizontal="center" vertical="center" wrapText="1"/>
    </xf>
    <xf numFmtId="9" fontId="110" fillId="0" borderId="10" xfId="1" applyNumberFormat="1" applyFont="1" applyFill="1" applyBorder="1" applyAlignment="1">
      <alignment horizontal="center" vertical="center" wrapText="1"/>
    </xf>
    <xf numFmtId="9" fontId="89" fillId="0" borderId="10" xfId="1" applyNumberFormat="1" applyFont="1" applyBorder="1" applyAlignment="1">
      <alignment horizontal="center" vertical="center" wrapText="1"/>
    </xf>
    <xf numFmtId="9" fontId="0" fillId="0" borderId="0" xfId="0" applyNumberFormat="1"/>
    <xf numFmtId="9" fontId="116" fillId="0" borderId="0" xfId="0" applyNumberFormat="1" applyFont="1" applyFill="1" applyAlignment="1">
      <alignment vertical="center"/>
    </xf>
    <xf numFmtId="9" fontId="106" fillId="0" borderId="0" xfId="0" applyNumberFormat="1" applyFont="1" applyFill="1" applyAlignment="1">
      <alignment vertical="center"/>
    </xf>
    <xf numFmtId="9" fontId="106" fillId="0" borderId="0" xfId="0" applyNumberFormat="1" applyFont="1" applyFill="1" applyAlignment="1">
      <alignment horizontal="center" vertical="center"/>
    </xf>
    <xf numFmtId="9" fontId="116" fillId="0" borderId="0" xfId="0" applyNumberFormat="1" applyFont="1" applyFill="1" applyBorder="1" applyAlignment="1">
      <alignment horizontal="center" vertical="center" wrapText="1"/>
    </xf>
    <xf numFmtId="9" fontId="106" fillId="0" borderId="0" xfId="0" applyNumberFormat="1" applyFont="1" applyFill="1" applyBorder="1" applyAlignment="1">
      <alignment horizontal="center" vertical="center" wrapText="1"/>
    </xf>
    <xf numFmtId="9" fontId="2" fillId="0" borderId="10" xfId="1" applyNumberFormat="1" applyFont="1" applyFill="1" applyBorder="1" applyAlignment="1">
      <alignment horizontal="center" vertical="center" wrapText="1"/>
    </xf>
    <xf numFmtId="9" fontId="7" fillId="0" borderId="10" xfId="0" applyNumberFormat="1" applyFont="1" applyFill="1" applyBorder="1" applyAlignment="1">
      <alignment horizontal="center" vertical="center"/>
    </xf>
    <xf numFmtId="9" fontId="7" fillId="0" borderId="10" xfId="1" applyNumberFormat="1" applyFont="1" applyFill="1" applyBorder="1" applyAlignment="1">
      <alignment horizontal="center" vertical="center" wrapText="1"/>
    </xf>
    <xf numFmtId="9" fontId="0" fillId="0" borderId="0" xfId="0" applyNumberFormat="1" applyAlignment="1">
      <alignment horizontal="center"/>
    </xf>
    <xf numFmtId="0" fontId="114" fillId="0" borderId="10" xfId="1012" applyFont="1" applyFill="1" applyBorder="1" applyAlignment="1">
      <alignment horizontal="center" vertical="center" wrapText="1"/>
    </xf>
    <xf numFmtId="0" fontId="108" fillId="0" borderId="10" xfId="1012" applyFont="1" applyFill="1" applyBorder="1" applyAlignment="1">
      <alignment horizontal="center" vertical="center" wrapText="1"/>
    </xf>
    <xf numFmtId="10" fontId="110" fillId="0" borderId="10" xfId="624" applyNumberFormat="1" applyFont="1" applyFill="1" applyBorder="1" applyAlignment="1">
      <alignment horizontal="center" vertical="center"/>
    </xf>
    <xf numFmtId="177" fontId="110" fillId="0" borderId="10" xfId="624" applyNumberFormat="1" applyFont="1" applyFill="1" applyBorder="1" applyAlignment="1">
      <alignment horizontal="center" vertical="center"/>
    </xf>
    <xf numFmtId="0" fontId="108" fillId="0" borderId="10" xfId="1012" applyFont="1" applyFill="1" applyBorder="1" applyAlignment="1">
      <alignment horizontal="center" vertical="center"/>
    </xf>
    <xf numFmtId="180" fontId="5" fillId="0" borderId="10" xfId="0" applyNumberFormat="1" applyFont="1" applyFill="1" applyBorder="1" applyAlignment="1">
      <alignment horizontal="center" vertical="center"/>
    </xf>
    <xf numFmtId="180" fontId="118" fillId="0" borderId="10" xfId="1" applyNumberFormat="1" applyFont="1" applyBorder="1" applyAlignment="1">
      <alignment horizontal="center" vertical="center" wrapText="1"/>
    </xf>
    <xf numFmtId="181" fontId="118" fillId="0" borderId="10" xfId="1" applyNumberFormat="1" applyFont="1" applyBorder="1" applyAlignment="1">
      <alignment horizontal="center" vertical="center" wrapText="1"/>
    </xf>
    <xf numFmtId="0" fontId="10" fillId="24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180" fontId="10" fillId="24" borderId="0" xfId="0" applyNumberFormat="1" applyFont="1" applyFill="1" applyAlignment="1">
      <alignment vertical="center"/>
    </xf>
    <xf numFmtId="181" fontId="10" fillId="0" borderId="0" xfId="0" applyNumberFormat="1" applyFont="1" applyAlignment="1">
      <alignment vertical="center"/>
    </xf>
    <xf numFmtId="181" fontId="10" fillId="24" borderId="0" xfId="0" applyNumberFormat="1" applyFont="1" applyFill="1" applyAlignment="1">
      <alignment horizontal="center" vertical="center"/>
    </xf>
    <xf numFmtId="177" fontId="100" fillId="0" borderId="10" xfId="1" applyNumberFormat="1" applyFont="1" applyFill="1" applyBorder="1" applyAlignment="1">
      <alignment horizontal="center" vertical="center" wrapText="1"/>
    </xf>
    <xf numFmtId="178" fontId="100" fillId="0" borderId="10" xfId="1" applyNumberFormat="1" applyFont="1" applyFill="1" applyBorder="1" applyAlignment="1">
      <alignment horizontal="center" vertical="center" wrapText="1"/>
    </xf>
    <xf numFmtId="0" fontId="126" fillId="0" borderId="10" xfId="611" applyFont="1" applyBorder="1" applyAlignment="1">
      <alignment horizontal="center" vertical="center"/>
    </xf>
    <xf numFmtId="178" fontId="126" fillId="0" borderId="10" xfId="611" applyNumberFormat="1" applyFont="1" applyBorder="1" applyAlignment="1">
      <alignment horizontal="center" vertical="center"/>
    </xf>
    <xf numFmtId="177" fontId="118" fillId="0" borderId="10" xfId="611" applyNumberFormat="1" applyFont="1" applyBorder="1" applyAlignment="1">
      <alignment horizontal="center" vertical="center"/>
    </xf>
    <xf numFmtId="178" fontId="118" fillId="0" borderId="10" xfId="611" applyNumberFormat="1" applyFont="1" applyBorder="1" applyAlignment="1">
      <alignment horizontal="center" vertical="center"/>
    </xf>
    <xf numFmtId="0" fontId="128" fillId="0" borderId="10" xfId="1" applyFont="1" applyFill="1" applyBorder="1" applyAlignment="1">
      <alignment horizontal="center" vertical="center" wrapText="1"/>
    </xf>
    <xf numFmtId="181" fontId="89" fillId="0" borderId="10" xfId="0" applyNumberFormat="1" applyFont="1" applyBorder="1" applyAlignment="1">
      <alignment horizontal="center" vertical="center"/>
    </xf>
    <xf numFmtId="0" fontId="88" fillId="24" borderId="10" xfId="1012" applyFont="1" applyFill="1" applyBorder="1" applyAlignment="1">
      <alignment horizontal="center" vertical="center" wrapText="1"/>
    </xf>
    <xf numFmtId="0" fontId="88" fillId="24" borderId="14" xfId="1012" applyFont="1" applyFill="1" applyBorder="1" applyAlignment="1">
      <alignment horizontal="center" vertical="center" wrapText="1"/>
    </xf>
    <xf numFmtId="180" fontId="88" fillId="24" borderId="14" xfId="1012" applyNumberFormat="1" applyFont="1" applyFill="1" applyBorder="1" applyAlignment="1">
      <alignment horizontal="center" vertical="center" wrapText="1"/>
    </xf>
    <xf numFmtId="0" fontId="88" fillId="0" borderId="10" xfId="0" applyFont="1" applyFill="1" applyBorder="1" applyAlignment="1">
      <alignment horizontal="center" vertical="center" wrapText="1"/>
    </xf>
    <xf numFmtId="0" fontId="121" fillId="25" borderId="10" xfId="624" applyNumberFormat="1" applyFont="1" applyFill="1" applyBorder="1" applyAlignment="1">
      <alignment horizontal="center" vertical="center" wrapText="1"/>
    </xf>
    <xf numFmtId="0" fontId="129" fillId="24" borderId="10" xfId="1012" applyFont="1" applyFill="1" applyBorder="1" applyAlignment="1">
      <alignment horizontal="center" vertical="center" wrapText="1"/>
    </xf>
    <xf numFmtId="177" fontId="129" fillId="24" borderId="10" xfId="0" applyNumberFormat="1" applyFont="1" applyFill="1" applyBorder="1" applyAlignment="1">
      <alignment horizontal="center" vertical="center"/>
    </xf>
    <xf numFmtId="180" fontId="129" fillId="24" borderId="10" xfId="0" applyNumberFormat="1" applyFont="1" applyFill="1" applyBorder="1" applyAlignment="1">
      <alignment horizontal="center" vertical="center"/>
    </xf>
    <xf numFmtId="0" fontId="127" fillId="24" borderId="10" xfId="1012" applyFont="1" applyFill="1" applyBorder="1" applyAlignment="1">
      <alignment horizontal="center" vertical="center" wrapText="1"/>
    </xf>
    <xf numFmtId="177" fontId="127" fillId="24" borderId="10" xfId="0" applyNumberFormat="1" applyFont="1" applyFill="1" applyBorder="1" applyAlignment="1">
      <alignment horizontal="center" vertical="center"/>
    </xf>
    <xf numFmtId="180" fontId="127" fillId="24" borderId="10" xfId="0" applyNumberFormat="1" applyFont="1" applyFill="1" applyBorder="1" applyAlignment="1">
      <alignment horizontal="center" vertical="center"/>
    </xf>
    <xf numFmtId="180" fontId="127" fillId="0" borderId="10" xfId="0" applyNumberFormat="1" applyFont="1" applyFill="1" applyBorder="1" applyAlignment="1">
      <alignment horizontal="center" vertical="center"/>
    </xf>
    <xf numFmtId="180" fontId="129" fillId="0" borderId="10" xfId="0" applyNumberFormat="1" applyFont="1" applyBorder="1" applyAlignment="1">
      <alignment horizontal="center" vertical="center"/>
    </xf>
    <xf numFmtId="177" fontId="118" fillId="0" borderId="10" xfId="1012" applyNumberFormat="1" applyFont="1" applyFill="1" applyBorder="1" applyAlignment="1">
      <alignment horizontal="center" vertical="center" wrapText="1"/>
    </xf>
    <xf numFmtId="10" fontId="118" fillId="0" borderId="10" xfId="1012" applyNumberFormat="1" applyFont="1" applyFill="1" applyBorder="1" applyAlignment="1">
      <alignment horizontal="center" vertical="center" wrapText="1"/>
    </xf>
    <xf numFmtId="178" fontId="118" fillId="0" borderId="10" xfId="1012" applyNumberFormat="1" applyFont="1" applyFill="1" applyBorder="1" applyAlignment="1">
      <alignment horizontal="center" vertical="center" wrapText="1"/>
    </xf>
    <xf numFmtId="0" fontId="118" fillId="0" borderId="10" xfId="1012" applyNumberFormat="1" applyFont="1" applyFill="1" applyBorder="1" applyAlignment="1">
      <alignment horizontal="center" vertical="center" wrapText="1"/>
    </xf>
    <xf numFmtId="177" fontId="110" fillId="0" borderId="10" xfId="0" applyNumberFormat="1" applyFont="1" applyFill="1" applyBorder="1" applyAlignment="1">
      <alignment horizontal="center" vertical="center"/>
    </xf>
    <xf numFmtId="178" fontId="110" fillId="0" borderId="10" xfId="1012" applyNumberFormat="1" applyFont="1" applyFill="1" applyBorder="1" applyAlignment="1">
      <alignment horizontal="center" vertical="center" wrapText="1"/>
    </xf>
    <xf numFmtId="178" fontId="110" fillId="0" borderId="10" xfId="624" applyNumberFormat="1" applyFont="1" applyFill="1" applyBorder="1" applyAlignment="1">
      <alignment horizontal="center" vertical="center" wrapText="1"/>
    </xf>
    <xf numFmtId="0" fontId="110" fillId="0" borderId="10" xfId="624" applyNumberFormat="1" applyFont="1" applyFill="1" applyBorder="1" applyAlignment="1">
      <alignment horizontal="center" vertical="center" wrapText="1"/>
    </xf>
    <xf numFmtId="0" fontId="110" fillId="0" borderId="10" xfId="624" applyNumberFormat="1" applyFont="1" applyFill="1" applyBorder="1" applyAlignment="1">
      <alignment horizontal="center" vertical="center"/>
    </xf>
    <xf numFmtId="0" fontId="118" fillId="0" borderId="10" xfId="624" applyNumberFormat="1" applyFont="1" applyFill="1" applyBorder="1" applyAlignment="1">
      <alignment horizontal="center" vertical="center"/>
    </xf>
    <xf numFmtId="0" fontId="117" fillId="0" borderId="10" xfId="1011" applyFont="1" applyFill="1" applyBorder="1" applyAlignment="1">
      <alignment horizontal="center" vertical="center" wrapText="1"/>
    </xf>
    <xf numFmtId="0" fontId="124" fillId="0" borderId="10" xfId="1011" applyFont="1" applyFill="1" applyBorder="1" applyAlignment="1">
      <alignment horizontal="center" vertical="center" wrapText="1"/>
    </xf>
    <xf numFmtId="0" fontId="88" fillId="0" borderId="14" xfId="1011" applyFont="1" applyFill="1" applyBorder="1" applyAlignment="1">
      <alignment horizontal="center" vertical="center"/>
    </xf>
    <xf numFmtId="0" fontId="88" fillId="0" borderId="19" xfId="1011" applyFont="1" applyFill="1" applyBorder="1" applyAlignment="1">
      <alignment horizontal="center" vertical="center"/>
    </xf>
    <xf numFmtId="0" fontId="88" fillId="0" borderId="12" xfId="1011" applyFont="1" applyFill="1" applyBorder="1" applyAlignment="1">
      <alignment horizontal="center" vertical="center"/>
    </xf>
    <xf numFmtId="0" fontId="88" fillId="0" borderId="20" xfId="1011" applyFont="1" applyFill="1" applyBorder="1" applyAlignment="1">
      <alignment horizontal="center" vertical="center" wrapText="1"/>
    </xf>
    <xf numFmtId="0" fontId="88" fillId="0" borderId="21" xfId="1011" applyFont="1" applyFill="1" applyBorder="1" applyAlignment="1">
      <alignment horizontal="center" vertical="center" wrapText="1"/>
    </xf>
    <xf numFmtId="0" fontId="88" fillId="0" borderId="24" xfId="1011" applyFont="1" applyFill="1" applyBorder="1" applyAlignment="1">
      <alignment horizontal="center" vertical="center" wrapText="1"/>
    </xf>
    <xf numFmtId="0" fontId="88" fillId="0" borderId="11" xfId="1011" applyFont="1" applyFill="1" applyBorder="1" applyAlignment="1">
      <alignment horizontal="center" vertical="center" wrapText="1"/>
    </xf>
    <xf numFmtId="180" fontId="121" fillId="0" borderId="10" xfId="1011" applyNumberFormat="1" applyFont="1" applyFill="1" applyBorder="1" applyAlignment="1">
      <alignment horizontal="center" vertical="center" wrapText="1"/>
    </xf>
    <xf numFmtId="177" fontId="111" fillId="24" borderId="14" xfId="1012" applyNumberFormat="1" applyFont="1" applyFill="1" applyBorder="1" applyAlignment="1">
      <alignment horizontal="center" vertical="center" wrapText="1"/>
    </xf>
    <xf numFmtId="177" fontId="111" fillId="24" borderId="12" xfId="1012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77" fontId="109" fillId="24" borderId="17" xfId="0" applyNumberFormat="1" applyFont="1" applyFill="1" applyBorder="1" applyAlignment="1">
      <alignment horizontal="center" vertical="center"/>
    </xf>
    <xf numFmtId="177" fontId="109" fillId="24" borderId="15" xfId="0" applyNumberFormat="1" applyFont="1" applyFill="1" applyBorder="1" applyAlignment="1">
      <alignment horizontal="center" vertical="center"/>
    </xf>
    <xf numFmtId="0" fontId="115" fillId="24" borderId="0" xfId="0" applyFont="1" applyFill="1" applyBorder="1" applyAlignment="1">
      <alignment horizontal="center" vertical="center"/>
    </xf>
    <xf numFmtId="177" fontId="111" fillId="24" borderId="19" xfId="1012" applyNumberFormat="1" applyFont="1" applyFill="1" applyBorder="1" applyAlignment="1">
      <alignment horizontal="center" vertical="center" wrapText="1"/>
    </xf>
    <xf numFmtId="177" fontId="112" fillId="24" borderId="12" xfId="0" applyNumberFormat="1" applyFont="1" applyFill="1" applyBorder="1" applyAlignment="1">
      <alignment vertical="center" wrapText="1"/>
    </xf>
    <xf numFmtId="10" fontId="111" fillId="24" borderId="14" xfId="1012" applyNumberFormat="1" applyFont="1" applyFill="1" applyBorder="1" applyAlignment="1">
      <alignment horizontal="center" vertical="center" wrapText="1"/>
    </xf>
    <xf numFmtId="10" fontId="111" fillId="24" borderId="19" xfId="1012" applyNumberFormat="1" applyFont="1" applyFill="1" applyBorder="1" applyAlignment="1">
      <alignment horizontal="center" vertical="center" wrapText="1"/>
    </xf>
    <xf numFmtId="10" fontId="112" fillId="24" borderId="12" xfId="0" applyNumberFormat="1" applyFont="1" applyFill="1" applyBorder="1" applyAlignment="1">
      <alignment vertical="center" wrapText="1"/>
    </xf>
    <xf numFmtId="0" fontId="111" fillId="24" borderId="17" xfId="624" applyFont="1" applyFill="1" applyBorder="1" applyAlignment="1">
      <alignment horizontal="center" vertical="center" wrapText="1"/>
    </xf>
    <xf numFmtId="0" fontId="111" fillId="24" borderId="18" xfId="624" applyFont="1" applyFill="1" applyBorder="1" applyAlignment="1">
      <alignment horizontal="center" vertical="center" wrapText="1"/>
    </xf>
    <xf numFmtId="0" fontId="111" fillId="24" borderId="15" xfId="624" applyFont="1" applyFill="1" applyBorder="1" applyAlignment="1">
      <alignment horizontal="center" vertical="center" wrapText="1"/>
    </xf>
    <xf numFmtId="0" fontId="111" fillId="24" borderId="17" xfId="624" applyNumberFormat="1" applyFont="1" applyFill="1" applyBorder="1" applyAlignment="1">
      <alignment horizontal="center" vertical="center" wrapText="1"/>
    </xf>
    <xf numFmtId="0" fontId="111" fillId="24" borderId="18" xfId="624" applyNumberFormat="1" applyFont="1" applyFill="1" applyBorder="1" applyAlignment="1">
      <alignment horizontal="center" vertical="center" wrapText="1"/>
    </xf>
    <xf numFmtId="0" fontId="111" fillId="24" borderId="15" xfId="624" applyNumberFormat="1" applyFont="1" applyFill="1" applyBorder="1" applyAlignment="1">
      <alignment horizontal="center" vertical="center" wrapText="1"/>
    </xf>
    <xf numFmtId="181" fontId="2" fillId="0" borderId="17" xfId="0" applyNumberFormat="1" applyFont="1" applyFill="1" applyBorder="1" applyAlignment="1">
      <alignment horizontal="center" vertical="center" wrapText="1"/>
    </xf>
    <xf numFmtId="181" fontId="2" fillId="0" borderId="18" xfId="0" applyNumberFormat="1" applyFont="1" applyFill="1" applyBorder="1" applyAlignment="1">
      <alignment horizontal="center" vertical="center" wrapText="1"/>
    </xf>
    <xf numFmtId="181" fontId="2" fillId="0" borderId="15" xfId="0" applyNumberFormat="1" applyFont="1" applyFill="1" applyBorder="1" applyAlignment="1">
      <alignment horizontal="center" vertical="center" wrapText="1"/>
    </xf>
    <xf numFmtId="0" fontId="113" fillId="24" borderId="14" xfId="1012" applyFont="1" applyFill="1" applyBorder="1" applyAlignment="1">
      <alignment horizontal="center" vertical="center" wrapText="1"/>
    </xf>
    <xf numFmtId="0" fontId="113" fillId="24" borderId="19" xfId="1012" applyFont="1" applyFill="1" applyBorder="1" applyAlignment="1">
      <alignment horizontal="center" vertical="center" wrapText="1"/>
    </xf>
    <xf numFmtId="0" fontId="113" fillId="24" borderId="12" xfId="1012" applyFont="1" applyFill="1" applyBorder="1" applyAlignment="1">
      <alignment horizontal="center" vertical="center" wrapText="1"/>
    </xf>
    <xf numFmtId="0" fontId="90" fillId="24" borderId="14" xfId="1012" applyNumberFormat="1" applyFont="1" applyFill="1" applyBorder="1" applyAlignment="1">
      <alignment horizontal="center" vertical="center" wrapText="1"/>
    </xf>
    <xf numFmtId="0" fontId="90" fillId="24" borderId="12" xfId="1012" applyNumberFormat="1" applyFont="1" applyFill="1" applyBorder="1" applyAlignment="1">
      <alignment horizontal="center" vertical="center" wrapText="1"/>
    </xf>
    <xf numFmtId="0" fontId="90" fillId="24" borderId="10" xfId="1012" applyNumberFormat="1" applyFont="1" applyFill="1" applyBorder="1" applyAlignment="1">
      <alignment horizontal="center" vertical="center" wrapText="1"/>
    </xf>
    <xf numFmtId="0" fontId="6" fillId="24" borderId="14" xfId="1012" applyNumberFormat="1" applyFont="1" applyFill="1" applyBorder="1" applyAlignment="1">
      <alignment horizontal="center" vertical="center" wrapText="1"/>
    </xf>
    <xf numFmtId="0" fontId="1" fillId="0" borderId="10" xfId="1012" applyFont="1" applyFill="1" applyBorder="1" applyAlignment="1">
      <alignment horizontal="center" vertical="center" wrapText="1"/>
    </xf>
    <xf numFmtId="181" fontId="1" fillId="0" borderId="14" xfId="0" applyNumberFormat="1" applyFont="1" applyBorder="1" applyAlignment="1">
      <alignment horizontal="center" vertical="center" wrapText="1"/>
    </xf>
    <xf numFmtId="181" fontId="90" fillId="0" borderId="12" xfId="0" applyNumberFormat="1" applyFont="1" applyBorder="1" applyAlignment="1">
      <alignment horizontal="center" vertical="center"/>
    </xf>
    <xf numFmtId="0" fontId="1" fillId="0" borderId="14" xfId="1012" applyFont="1" applyFill="1" applyBorder="1" applyAlignment="1">
      <alignment horizontal="center" vertical="center" wrapText="1"/>
    </xf>
    <xf numFmtId="0" fontId="1" fillId="0" borderId="12" xfId="1012" applyFont="1" applyFill="1" applyBorder="1" applyAlignment="1">
      <alignment horizontal="center" vertical="center" wrapText="1"/>
    </xf>
    <xf numFmtId="0" fontId="1" fillId="24" borderId="10" xfId="1012" applyNumberFormat="1" applyFont="1" applyFill="1" applyBorder="1" applyAlignment="1">
      <alignment horizontal="center" vertical="center" wrapText="1"/>
    </xf>
    <xf numFmtId="0" fontId="90" fillId="0" borderId="10" xfId="1012" applyFont="1" applyFill="1" applyBorder="1" applyAlignment="1">
      <alignment horizontal="center" vertical="center" wrapText="1"/>
    </xf>
    <xf numFmtId="0" fontId="1" fillId="24" borderId="14" xfId="1012" applyFont="1" applyFill="1" applyBorder="1" applyAlignment="1">
      <alignment horizontal="center" vertical="center" wrapText="1"/>
    </xf>
    <xf numFmtId="0" fontId="1" fillId="24" borderId="12" xfId="1012" applyFont="1" applyFill="1" applyBorder="1" applyAlignment="1">
      <alignment horizontal="center" vertical="center" wrapText="1"/>
    </xf>
    <xf numFmtId="0" fontId="1" fillId="24" borderId="10" xfId="0" applyFont="1" applyFill="1" applyBorder="1" applyAlignment="1">
      <alignment horizontal="center" vertical="center" wrapText="1"/>
    </xf>
    <xf numFmtId="180" fontId="90" fillId="0" borderId="14" xfId="1012" applyNumberFormat="1" applyFont="1" applyFill="1" applyBorder="1" applyAlignment="1">
      <alignment horizontal="center" vertical="center" wrapText="1"/>
    </xf>
    <xf numFmtId="180" fontId="90" fillId="0" borderId="19" xfId="1012" applyNumberFormat="1" applyFont="1" applyFill="1" applyBorder="1" applyAlignment="1">
      <alignment horizontal="center" vertical="center" wrapText="1"/>
    </xf>
    <xf numFmtId="180" fontId="90" fillId="0" borderId="12" xfId="1012" applyNumberFormat="1" applyFont="1" applyFill="1" applyBorder="1" applyAlignment="1">
      <alignment horizontal="center" vertical="center" wrapText="1"/>
    </xf>
    <xf numFmtId="180" fontId="90" fillId="0" borderId="10" xfId="1012" applyNumberFormat="1" applyFont="1" applyFill="1" applyBorder="1" applyAlignment="1">
      <alignment horizontal="center" vertical="center" wrapText="1"/>
    </xf>
    <xf numFmtId="0" fontId="90" fillId="24" borderId="17" xfId="1012" applyFont="1" applyFill="1" applyBorder="1" applyAlignment="1">
      <alignment horizontal="center" vertical="center" wrapText="1"/>
    </xf>
    <xf numFmtId="0" fontId="90" fillId="24" borderId="18" xfId="1012" applyFont="1" applyFill="1" applyBorder="1" applyAlignment="1">
      <alignment horizontal="center" vertical="center" wrapText="1"/>
    </xf>
    <xf numFmtId="0" fontId="90" fillId="24" borderId="15" xfId="1012" applyFont="1" applyFill="1" applyBorder="1" applyAlignment="1">
      <alignment horizontal="center" vertical="center" wrapText="1"/>
    </xf>
    <xf numFmtId="181" fontId="1" fillId="0" borderId="14" xfId="0" applyNumberFormat="1" applyFont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9" fontId="2" fillId="0" borderId="17" xfId="1" applyNumberFormat="1" applyFont="1" applyFill="1" applyBorder="1" applyAlignment="1">
      <alignment horizontal="center" vertical="center" wrapText="1"/>
    </xf>
    <xf numFmtId="9" fontId="2" fillId="0" borderId="18" xfId="1" applyNumberFormat="1" applyFont="1" applyFill="1" applyBorder="1" applyAlignment="1">
      <alignment horizontal="center" vertical="center" wrapText="1"/>
    </xf>
    <xf numFmtId="9" fontId="2" fillId="0" borderId="15" xfId="1" applyNumberFormat="1" applyFont="1" applyFill="1" applyBorder="1" applyAlignment="1">
      <alignment horizontal="center" vertical="center" wrapText="1"/>
    </xf>
    <xf numFmtId="177" fontId="7" fillId="0" borderId="17" xfId="1" applyNumberFormat="1" applyFont="1" applyFill="1" applyBorder="1" applyAlignment="1">
      <alignment horizontal="center" vertical="center" wrapText="1"/>
    </xf>
    <xf numFmtId="177" fontId="7" fillId="0" borderId="18" xfId="1" applyNumberFormat="1" applyFont="1" applyFill="1" applyBorder="1" applyAlignment="1">
      <alignment horizontal="center" vertical="center" wrapText="1"/>
    </xf>
    <xf numFmtId="177" fontId="7" fillId="0" borderId="15" xfId="1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77" fontId="7" fillId="0" borderId="10" xfId="1" applyNumberFormat="1" applyFont="1" applyFill="1" applyBorder="1" applyAlignment="1">
      <alignment horizontal="center" vertical="center" wrapText="1"/>
    </xf>
    <xf numFmtId="0" fontId="122" fillId="0" borderId="16" xfId="1" applyFont="1" applyFill="1" applyBorder="1" applyAlignment="1">
      <alignment horizontal="left" vertical="center" wrapText="1"/>
    </xf>
    <xf numFmtId="0" fontId="92" fillId="0" borderId="10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right" vertical="center" wrapText="1"/>
    </xf>
    <xf numFmtId="0" fontId="2" fillId="0" borderId="15" xfId="1" applyFont="1" applyFill="1" applyBorder="1" applyAlignment="1">
      <alignment horizontal="right" vertical="center" wrapText="1"/>
    </xf>
    <xf numFmtId="0" fontId="107" fillId="0" borderId="10" xfId="611" applyBorder="1" applyAlignment="1">
      <alignment horizontal="center" vertical="center"/>
    </xf>
    <xf numFmtId="180" fontId="125" fillId="0" borderId="17" xfId="1" applyNumberFormat="1" applyFont="1" applyBorder="1" applyAlignment="1">
      <alignment horizontal="center" vertical="center" wrapText="1"/>
    </xf>
    <xf numFmtId="180" fontId="125" fillId="0" borderId="15" xfId="1" applyNumberFormat="1" applyFont="1" applyBorder="1" applyAlignment="1">
      <alignment horizontal="center" vertical="center" wrapText="1"/>
    </xf>
    <xf numFmtId="177" fontId="121" fillId="0" borderId="10" xfId="611" applyNumberFormat="1" applyFont="1" applyBorder="1" applyAlignment="1">
      <alignment horizontal="center" vertical="center" wrapText="1"/>
    </xf>
    <xf numFmtId="178" fontId="121" fillId="0" borderId="10" xfId="611" applyNumberFormat="1" applyFont="1" applyBorder="1" applyAlignment="1">
      <alignment horizontal="center" vertical="center" wrapText="1"/>
    </xf>
    <xf numFmtId="0" fontId="88" fillId="0" borderId="20" xfId="1" applyFont="1" applyFill="1" applyBorder="1" applyAlignment="1">
      <alignment horizontal="center" vertical="center" wrapText="1"/>
    </xf>
    <xf numFmtId="0" fontId="88" fillId="0" borderId="21" xfId="1" applyFont="1" applyFill="1" applyBorder="1" applyAlignment="1">
      <alignment horizontal="center" vertical="center" wrapText="1"/>
    </xf>
    <xf numFmtId="0" fontId="88" fillId="0" borderId="22" xfId="1" applyFont="1" applyFill="1" applyBorder="1" applyAlignment="1">
      <alignment horizontal="center" vertical="center" wrapText="1"/>
    </xf>
    <xf numFmtId="0" fontId="88" fillId="0" borderId="23" xfId="1" applyFont="1" applyFill="1" applyBorder="1" applyAlignment="1">
      <alignment horizontal="center" vertical="center" wrapText="1"/>
    </xf>
    <xf numFmtId="0" fontId="88" fillId="0" borderId="24" xfId="1" applyFont="1" applyFill="1" applyBorder="1" applyAlignment="1">
      <alignment horizontal="center" vertical="center" wrapText="1"/>
    </xf>
    <xf numFmtId="0" fontId="88" fillId="0" borderId="11" xfId="1" applyFont="1" applyFill="1" applyBorder="1" applyAlignment="1">
      <alignment horizontal="center" vertical="center" wrapText="1"/>
    </xf>
    <xf numFmtId="178" fontId="88" fillId="0" borderId="21" xfId="1" applyNumberFormat="1" applyFont="1" applyFill="1" applyBorder="1" applyAlignment="1">
      <alignment horizontal="center" vertical="center" wrapText="1"/>
    </xf>
    <xf numFmtId="178" fontId="121" fillId="0" borderId="17" xfId="611" applyNumberFormat="1" applyFont="1" applyBorder="1" applyAlignment="1">
      <alignment horizontal="center" vertical="center" wrapText="1"/>
    </xf>
    <xf numFmtId="178" fontId="121" fillId="0" borderId="18" xfId="611" applyNumberFormat="1" applyFont="1" applyBorder="1" applyAlignment="1">
      <alignment horizontal="center" vertical="center" wrapText="1"/>
    </xf>
    <xf numFmtId="177" fontId="121" fillId="0" borderId="14" xfId="611" applyNumberFormat="1" applyFont="1" applyBorder="1" applyAlignment="1">
      <alignment horizontal="center" vertical="center" wrapText="1"/>
    </xf>
    <xf numFmtId="177" fontId="121" fillId="0" borderId="12" xfId="611" applyNumberFormat="1" applyFont="1" applyBorder="1" applyAlignment="1">
      <alignment horizontal="center" vertical="center" wrapText="1"/>
    </xf>
    <xf numFmtId="178" fontId="121" fillId="0" borderId="14" xfId="611" applyNumberFormat="1" applyFont="1" applyBorder="1" applyAlignment="1">
      <alignment horizontal="center" vertical="center" wrapText="1"/>
    </xf>
    <xf numFmtId="178" fontId="121" fillId="0" borderId="12" xfId="611" applyNumberFormat="1" applyFont="1" applyBorder="1" applyAlignment="1">
      <alignment horizontal="center" vertical="center" wrapText="1"/>
    </xf>
    <xf numFmtId="180" fontId="88" fillId="0" borderId="14" xfId="1011" applyNumberFormat="1" applyFont="1" applyFill="1" applyBorder="1" applyAlignment="1">
      <alignment horizontal="center" vertical="center" wrapText="1"/>
    </xf>
    <xf numFmtId="180" fontId="88" fillId="0" borderId="12" xfId="1011" applyNumberFormat="1" applyFont="1" applyFill="1" applyBorder="1" applyAlignment="1">
      <alignment horizontal="center" vertical="center" wrapText="1"/>
    </xf>
    <xf numFmtId="0" fontId="88" fillId="0" borderId="14" xfId="1011" applyFont="1" applyFill="1" applyBorder="1" applyAlignment="1">
      <alignment horizontal="center" vertical="center" wrapText="1"/>
    </xf>
    <xf numFmtId="0" fontId="88" fillId="0" borderId="19" xfId="1011" applyFont="1" applyFill="1" applyBorder="1" applyAlignment="1">
      <alignment horizontal="center" vertical="center" wrapText="1"/>
    </xf>
    <xf numFmtId="0" fontId="88" fillId="0" borderId="12" xfId="1011" applyFont="1" applyFill="1" applyBorder="1" applyAlignment="1">
      <alignment horizontal="center" vertical="center" wrapText="1"/>
    </xf>
    <xf numFmtId="0" fontId="88" fillId="0" borderId="16" xfId="1011" applyFont="1" applyFill="1" applyBorder="1" applyAlignment="1">
      <alignment horizontal="center" vertical="center" wrapText="1"/>
    </xf>
    <xf numFmtId="0" fontId="88" fillId="0" borderId="13" xfId="1011" applyFont="1" applyFill="1" applyBorder="1" applyAlignment="1">
      <alignment horizontal="center" vertical="center" wrapText="1"/>
    </xf>
    <xf numFmtId="0" fontId="88" fillId="0" borderId="10" xfId="1011" applyFont="1" applyFill="1" applyBorder="1" applyAlignment="1">
      <alignment horizontal="center" vertical="center" wrapText="1"/>
    </xf>
    <xf numFmtId="180" fontId="88" fillId="0" borderId="10" xfId="1011" applyNumberFormat="1" applyFont="1" applyFill="1" applyBorder="1" applyAlignment="1">
      <alignment horizontal="center" vertical="center" wrapText="1"/>
    </xf>
    <xf numFmtId="181" fontId="6" fillId="0" borderId="13" xfId="1011" applyNumberFormat="1" applyFont="1" applyFill="1" applyBorder="1" applyAlignment="1">
      <alignment horizontal="right" vertical="center"/>
    </xf>
    <xf numFmtId="181" fontId="88" fillId="0" borderId="10" xfId="1011" applyNumberFormat="1" applyFont="1" applyFill="1" applyBorder="1" applyAlignment="1">
      <alignment horizontal="center" vertical="center" wrapText="1"/>
    </xf>
    <xf numFmtId="180" fontId="120" fillId="0" borderId="0" xfId="1011" applyNumberFormat="1" applyFont="1" applyAlignment="1">
      <alignment horizontal="center" vertical="center"/>
    </xf>
    <xf numFmtId="0" fontId="131" fillId="0" borderId="0" xfId="1011" applyFont="1" applyFill="1" applyAlignment="1">
      <alignment horizontal="center" vertical="center"/>
    </xf>
    <xf numFmtId="0" fontId="129" fillId="0" borderId="0" xfId="1011" applyFont="1" applyFill="1">
      <alignment vertical="center"/>
    </xf>
    <xf numFmtId="178" fontId="130" fillId="0" borderId="0" xfId="1011" applyNumberFormat="1" applyFont="1" applyFill="1">
      <alignment vertical="center"/>
    </xf>
    <xf numFmtId="178" fontId="117" fillId="0" borderId="0" xfId="1011" applyNumberFormat="1" applyFont="1" applyFill="1">
      <alignment vertical="center"/>
    </xf>
    <xf numFmtId="178" fontId="117" fillId="0" borderId="0" xfId="1011" applyNumberFormat="1" applyFont="1" applyFill="1" applyAlignment="1">
      <alignment horizontal="center" vertical="center"/>
    </xf>
    <xf numFmtId="178" fontId="29" fillId="0" borderId="0" xfId="1011" applyNumberFormat="1" applyFont="1" applyFill="1" applyAlignment="1">
      <alignment horizontal="center" vertical="center"/>
    </xf>
    <xf numFmtId="178" fontId="29" fillId="0" borderId="0" xfId="1011" applyNumberFormat="1" applyFont="1" applyFill="1" applyBorder="1" applyAlignment="1">
      <alignment horizontal="center" vertical="center"/>
    </xf>
    <xf numFmtId="178" fontId="131" fillId="0" borderId="0" xfId="1011" applyNumberFormat="1" applyFont="1" applyFill="1" applyAlignment="1">
      <alignment horizontal="center" vertical="center"/>
    </xf>
    <xf numFmtId="178" fontId="134" fillId="0" borderId="0" xfId="1011" applyNumberFormat="1" applyFont="1" applyFill="1">
      <alignment vertical="center"/>
    </xf>
    <xf numFmtId="178" fontId="134" fillId="0" borderId="0" xfId="1011" applyNumberFormat="1" applyFont="1" applyFill="1" applyAlignment="1">
      <alignment horizontal="center" vertical="center"/>
    </xf>
    <xf numFmtId="178" fontId="8" fillId="0" borderId="0" xfId="1011" applyNumberFormat="1" applyFont="1" applyFill="1" applyAlignment="1">
      <alignment horizontal="center" vertical="center"/>
    </xf>
    <xf numFmtId="178" fontId="105" fillId="0" borderId="13" xfId="1011" applyNumberFormat="1" applyFont="1" applyFill="1" applyBorder="1" applyAlignment="1">
      <alignment vertical="center"/>
    </xf>
    <xf numFmtId="178" fontId="105" fillId="0" borderId="13" xfId="1011" applyNumberFormat="1" applyFont="1" applyFill="1" applyBorder="1" applyAlignment="1">
      <alignment horizontal="right" vertical="center"/>
    </xf>
    <xf numFmtId="178" fontId="2" fillId="0" borderId="20" xfId="1011" applyNumberFormat="1" applyFont="1" applyFill="1" applyBorder="1" applyAlignment="1">
      <alignment horizontal="center" vertical="center" wrapText="1"/>
    </xf>
    <xf numFmtId="178" fontId="2" fillId="0" borderId="21" xfId="1011" applyNumberFormat="1" applyFont="1" applyFill="1" applyBorder="1" applyAlignment="1">
      <alignment horizontal="center" vertical="center" wrapText="1"/>
    </xf>
    <xf numFmtId="178" fontId="2" fillId="0" borderId="16" xfId="1011" applyNumberFormat="1" applyFont="1" applyFill="1" applyBorder="1" applyAlignment="1">
      <alignment horizontal="center" vertical="center" wrapText="1"/>
    </xf>
    <xf numFmtId="178" fontId="2" fillId="0" borderId="10" xfId="1011" applyNumberFormat="1" applyFont="1" applyFill="1" applyBorder="1" applyAlignment="1">
      <alignment horizontal="center" vertical="center" wrapText="1"/>
    </xf>
    <xf numFmtId="178" fontId="2" fillId="0" borderId="14" xfId="1011" applyNumberFormat="1" applyFont="1" applyFill="1" applyBorder="1" applyAlignment="1">
      <alignment horizontal="center" vertical="center" wrapText="1"/>
    </xf>
    <xf numFmtId="178" fontId="2" fillId="0" borderId="14" xfId="1011" applyNumberFormat="1" applyFont="1" applyFill="1" applyBorder="1" applyAlignment="1">
      <alignment horizontal="center" vertical="center"/>
    </xf>
    <xf numFmtId="178" fontId="2" fillId="0" borderId="0" xfId="1011" applyNumberFormat="1" applyFont="1" applyFill="1">
      <alignment vertical="center"/>
    </xf>
    <xf numFmtId="178" fontId="2" fillId="0" borderId="22" xfId="1011" applyNumberFormat="1" applyFont="1" applyFill="1" applyBorder="1" applyAlignment="1">
      <alignment horizontal="center" vertical="center" wrapText="1"/>
    </xf>
    <xf numFmtId="178" fontId="2" fillId="0" borderId="23" xfId="1011" applyNumberFormat="1" applyFont="1" applyFill="1" applyBorder="1" applyAlignment="1">
      <alignment horizontal="center" vertical="center" wrapText="1"/>
    </xf>
    <xf numFmtId="178" fontId="2" fillId="0" borderId="0" xfId="1011" applyNumberFormat="1" applyFont="1" applyFill="1" applyBorder="1" applyAlignment="1">
      <alignment horizontal="center" vertical="center" wrapText="1"/>
    </xf>
    <xf numFmtId="178" fontId="2" fillId="0" borderId="17" xfId="1011" applyNumberFormat="1" applyFont="1" applyFill="1" applyBorder="1" applyAlignment="1">
      <alignment horizontal="center" vertical="center" wrapText="1"/>
    </xf>
    <xf numFmtId="178" fontId="2" fillId="0" borderId="18" xfId="1011" applyNumberFormat="1" applyFont="1" applyFill="1" applyBorder="1" applyAlignment="1">
      <alignment horizontal="center" vertical="center" wrapText="1"/>
    </xf>
    <xf numFmtId="178" fontId="2" fillId="0" borderId="15" xfId="1011" applyNumberFormat="1" applyFont="1" applyFill="1" applyBorder="1" applyAlignment="1">
      <alignment horizontal="center" vertical="center" wrapText="1"/>
    </xf>
    <xf numFmtId="178" fontId="2" fillId="0" borderId="19" xfId="1011" applyNumberFormat="1" applyFont="1" applyFill="1" applyBorder="1" applyAlignment="1">
      <alignment horizontal="center" vertical="center" wrapText="1"/>
    </xf>
    <xf numFmtId="178" fontId="2" fillId="0" borderId="19" xfId="1011" applyNumberFormat="1" applyFont="1" applyFill="1" applyBorder="1" applyAlignment="1">
      <alignment horizontal="center" vertical="center"/>
    </xf>
    <xf numFmtId="178" fontId="2" fillId="0" borderId="24" xfId="1011" applyNumberFormat="1" applyFont="1" applyFill="1" applyBorder="1" applyAlignment="1">
      <alignment horizontal="center" vertical="center" wrapText="1"/>
    </xf>
    <xf numFmtId="178" fontId="2" fillId="0" borderId="11" xfId="1011" applyNumberFormat="1" applyFont="1" applyFill="1" applyBorder="1" applyAlignment="1">
      <alignment horizontal="center" vertical="center" wrapText="1"/>
    </xf>
    <xf numFmtId="178" fontId="2" fillId="0" borderId="10" xfId="1011" applyNumberFormat="1" applyFont="1" applyFill="1" applyBorder="1" applyAlignment="1">
      <alignment horizontal="center" vertical="center"/>
    </xf>
    <xf numFmtId="178" fontId="2" fillId="0" borderId="10" xfId="1011" applyNumberFormat="1" applyFont="1" applyFill="1" applyBorder="1" applyAlignment="1">
      <alignment horizontal="center" vertical="center" wrapText="1"/>
    </xf>
    <xf numFmtId="178" fontId="2" fillId="0" borderId="12" xfId="1011" applyNumberFormat="1" applyFont="1" applyFill="1" applyBorder="1" applyAlignment="1">
      <alignment horizontal="center" vertical="center" wrapText="1"/>
    </xf>
    <xf numFmtId="178" fontId="2" fillId="0" borderId="12" xfId="1011" applyNumberFormat="1" applyFont="1" applyFill="1" applyBorder="1" applyAlignment="1">
      <alignment horizontal="center" vertical="center"/>
    </xf>
    <xf numFmtId="178" fontId="132" fillId="0" borderId="10" xfId="1011" applyNumberFormat="1" applyFont="1" applyFill="1" applyBorder="1" applyAlignment="1">
      <alignment horizontal="center" vertical="center" wrapText="1"/>
    </xf>
    <xf numFmtId="178" fontId="5" fillId="0" borderId="15" xfId="612" applyNumberFormat="1" applyFont="1" applyFill="1" applyBorder="1" applyAlignment="1">
      <alignment horizontal="center" vertical="center"/>
    </xf>
    <xf numFmtId="178" fontId="5" fillId="0" borderId="10" xfId="612" applyNumberFormat="1" applyFont="1" applyFill="1" applyBorder="1" applyAlignment="1">
      <alignment horizontal="center" vertical="center"/>
    </xf>
    <xf numFmtId="178" fontId="5" fillId="0" borderId="10" xfId="612" applyNumberFormat="1" applyFont="1" applyFill="1" applyBorder="1" applyAlignment="1">
      <alignment horizontal="center" vertical="center" wrapText="1"/>
    </xf>
    <xf numFmtId="178" fontId="8" fillId="0" borderId="14" xfId="1011" applyNumberFormat="1" applyFont="1" applyFill="1" applyBorder="1" applyAlignment="1">
      <alignment horizontal="left" vertical="center" wrapText="1"/>
    </xf>
    <xf numFmtId="178" fontId="133" fillId="0" borderId="0" xfId="1011" applyNumberFormat="1" applyFont="1" applyFill="1">
      <alignment vertical="center"/>
    </xf>
    <xf numFmtId="178" fontId="105" fillId="0" borderId="15" xfId="1011" applyNumberFormat="1" applyFont="1" applyFill="1" applyBorder="1" applyAlignment="1">
      <alignment horizontal="center" vertical="center" wrapText="1"/>
    </xf>
    <xf numFmtId="178" fontId="134" fillId="0" borderId="10" xfId="1011" applyNumberFormat="1" applyFont="1" applyFill="1" applyBorder="1" applyAlignment="1">
      <alignment horizontal="center" vertical="center" wrapText="1"/>
    </xf>
    <xf numFmtId="178" fontId="5" fillId="0" borderId="15" xfId="1011" applyNumberFormat="1" applyFont="1" applyFill="1" applyBorder="1" applyAlignment="1">
      <alignment horizontal="center" vertical="center" wrapText="1"/>
    </xf>
    <xf numFmtId="178" fontId="134" fillId="0" borderId="17" xfId="1011" applyNumberFormat="1" applyFont="1" applyFill="1" applyBorder="1" applyAlignment="1">
      <alignment horizontal="center" vertical="center" wrapText="1"/>
    </xf>
    <xf numFmtId="178" fontId="134" fillId="0" borderId="15" xfId="1011" applyNumberFormat="1" applyFont="1" applyFill="1" applyBorder="1" applyAlignment="1">
      <alignment horizontal="center" vertical="center" wrapText="1"/>
    </xf>
    <xf numFmtId="178" fontId="127" fillId="0" borderId="16" xfId="1011" applyNumberFormat="1" applyFont="1" applyFill="1" applyBorder="1" applyAlignment="1">
      <alignment horizontal="left" vertical="center"/>
    </xf>
    <xf numFmtId="178" fontId="4" fillId="0" borderId="0" xfId="1011" applyNumberFormat="1" applyFont="1" applyFill="1">
      <alignment vertical="center"/>
    </xf>
    <xf numFmtId="178" fontId="29" fillId="0" borderId="0" xfId="0" applyNumberFormat="1" applyFont="1" applyFill="1" applyAlignment="1">
      <alignment vertical="center"/>
    </xf>
    <xf numFmtId="178" fontId="134" fillId="0" borderId="10" xfId="1011" applyNumberFormat="1" applyFont="1" applyFill="1" applyBorder="1" applyAlignment="1">
      <alignment horizontal="center" vertical="center"/>
    </xf>
    <xf numFmtId="178" fontId="132" fillId="0" borderId="10" xfId="1011" applyNumberFormat="1" applyFont="1" applyFill="1" applyBorder="1" applyAlignment="1">
      <alignment horizontal="center" vertical="center" wrapText="1"/>
    </xf>
    <xf numFmtId="178" fontId="134" fillId="0" borderId="10" xfId="1011" applyNumberFormat="1" applyFont="1" applyFill="1" applyBorder="1" applyAlignment="1">
      <alignment horizontal="center" vertical="center" wrapText="1"/>
    </xf>
    <xf numFmtId="178" fontId="134" fillId="0" borderId="15" xfId="1011" applyNumberFormat="1" applyFont="1" applyFill="1" applyBorder="1" applyAlignment="1">
      <alignment horizontal="center" vertical="center" wrapText="1"/>
    </xf>
    <xf numFmtId="178" fontId="123" fillId="0" borderId="0" xfId="1011" applyNumberFormat="1" applyFont="1" applyFill="1">
      <alignment vertical="center"/>
    </xf>
    <xf numFmtId="178" fontId="135" fillId="0" borderId="0" xfId="0" applyNumberFormat="1" applyFont="1" applyFill="1" applyAlignment="1">
      <alignment vertical="center"/>
    </xf>
    <xf numFmtId="178" fontId="135" fillId="0" borderId="0" xfId="1011" applyNumberFormat="1" applyFont="1" applyFill="1" applyAlignment="1">
      <alignment horizontal="center" vertical="center"/>
    </xf>
    <xf numFmtId="178" fontId="132" fillId="0" borderId="10" xfId="612" applyNumberFormat="1" applyFont="1" applyFill="1" applyBorder="1" applyAlignment="1">
      <alignment horizontal="center" vertical="center"/>
    </xf>
    <xf numFmtId="178" fontId="132" fillId="0" borderId="15" xfId="612" applyNumberFormat="1" applyFont="1" applyFill="1" applyBorder="1" applyAlignment="1">
      <alignment horizontal="center" vertical="center"/>
    </xf>
    <xf numFmtId="178" fontId="134" fillId="0" borderId="10" xfId="612" applyNumberFormat="1" applyFont="1" applyFill="1" applyBorder="1" applyAlignment="1">
      <alignment horizontal="center" vertical="center" wrapText="1"/>
    </xf>
    <xf numFmtId="178" fontId="134" fillId="0" borderId="14" xfId="1011" applyNumberFormat="1" applyFont="1" applyFill="1" applyBorder="1" applyAlignment="1">
      <alignment horizontal="center" vertical="center" wrapText="1"/>
    </xf>
    <xf numFmtId="178" fontId="134" fillId="0" borderId="12" xfId="1011" applyNumberFormat="1" applyFont="1" applyFill="1" applyBorder="1" applyAlignment="1">
      <alignment horizontal="center" vertical="center" wrapText="1"/>
    </xf>
    <xf numFmtId="0" fontId="131" fillId="24" borderId="13" xfId="0" applyFont="1" applyFill="1" applyBorder="1" applyAlignment="1">
      <alignment horizontal="center" vertical="center"/>
    </xf>
    <xf numFmtId="178" fontId="89" fillId="24" borderId="10" xfId="1012" applyNumberFormat="1" applyFont="1" applyFill="1" applyBorder="1" applyAlignment="1">
      <alignment horizontal="center" vertical="center" wrapText="1"/>
    </xf>
    <xf numFmtId="178" fontId="89" fillId="24" borderId="10" xfId="0" applyNumberFormat="1" applyFont="1" applyFill="1" applyBorder="1" applyAlignment="1">
      <alignment horizontal="center" vertical="center" wrapText="1"/>
    </xf>
    <xf numFmtId="178" fontId="89" fillId="24" borderId="17" xfId="0" applyNumberFormat="1" applyFont="1" applyFill="1" applyBorder="1" applyAlignment="1">
      <alignment horizontal="center" vertical="center" wrapText="1"/>
    </xf>
    <xf numFmtId="178" fontId="89" fillId="24" borderId="18" xfId="0" applyNumberFormat="1" applyFont="1" applyFill="1" applyBorder="1" applyAlignment="1">
      <alignment horizontal="center" vertical="center" wrapText="1"/>
    </xf>
    <xf numFmtId="178" fontId="89" fillId="24" borderId="15" xfId="0" applyNumberFormat="1" applyFont="1" applyFill="1" applyBorder="1" applyAlignment="1">
      <alignment horizontal="center" vertical="center" wrapText="1"/>
    </xf>
    <xf numFmtId="178" fontId="99" fillId="24" borderId="17" xfId="0" applyNumberFormat="1" applyFont="1" applyFill="1" applyBorder="1" applyAlignment="1">
      <alignment horizontal="center" vertical="center" wrapText="1"/>
    </xf>
    <xf numFmtId="178" fontId="99" fillId="24" borderId="18" xfId="0" applyNumberFormat="1" applyFont="1" applyFill="1" applyBorder="1" applyAlignment="1">
      <alignment horizontal="center" vertical="center" wrapText="1"/>
    </xf>
    <xf numFmtId="178" fontId="99" fillId="24" borderId="15" xfId="0" applyNumberFormat="1" applyFont="1" applyFill="1" applyBorder="1" applyAlignment="1">
      <alignment horizontal="center" vertical="center" wrapText="1"/>
    </xf>
    <xf numFmtId="178" fontId="29" fillId="0" borderId="0" xfId="0" applyNumberFormat="1" applyFont="1"/>
    <xf numFmtId="178" fontId="89" fillId="24" borderId="10" xfId="1012" applyNumberFormat="1" applyFont="1" applyFill="1" applyBorder="1" applyAlignment="1">
      <alignment horizontal="center" vertical="center" wrapText="1"/>
    </xf>
    <xf numFmtId="178" fontId="99" fillId="24" borderId="10" xfId="1012" applyNumberFormat="1" applyFont="1" applyFill="1" applyBorder="1" applyAlignment="1">
      <alignment horizontal="center" vertical="center" wrapText="1"/>
    </xf>
    <xf numFmtId="178" fontId="3" fillId="24" borderId="12" xfId="0" applyNumberFormat="1" applyFont="1" applyFill="1" applyBorder="1" applyAlignment="1">
      <alignment horizontal="center" vertical="center" wrapText="1"/>
    </xf>
    <xf numFmtId="178" fontId="100" fillId="0" borderId="10" xfId="1012" applyNumberFormat="1" applyFont="1" applyFill="1" applyBorder="1" applyAlignment="1">
      <alignment horizontal="center" vertical="center" wrapText="1"/>
    </xf>
    <xf numFmtId="178" fontId="100" fillId="0" borderId="10" xfId="0" applyNumberFormat="1" applyFont="1" applyFill="1" applyBorder="1" applyAlignment="1">
      <alignment horizontal="center" vertical="center"/>
    </xf>
    <xf numFmtId="178" fontId="127" fillId="0" borderId="10" xfId="1012" applyNumberFormat="1" applyFont="1" applyFill="1" applyBorder="1" applyAlignment="1">
      <alignment horizontal="center" vertical="center" wrapText="1"/>
    </xf>
    <xf numFmtId="178" fontId="101" fillId="0" borderId="10" xfId="0" applyNumberFormat="1" applyFont="1" applyFill="1" applyBorder="1" applyAlignment="1">
      <alignment horizontal="center" vertical="center"/>
    </xf>
    <xf numFmtId="178" fontId="101" fillId="0" borderId="10" xfId="1012" applyNumberFormat="1" applyFont="1" applyFill="1" applyBorder="1" applyAlignment="1">
      <alignment horizontal="center" vertical="center" wrapText="1"/>
    </xf>
    <xf numFmtId="0" fontId="130" fillId="0" borderId="0" xfId="0" applyFont="1"/>
    <xf numFmtId="0" fontId="137" fillId="24" borderId="0" xfId="0" applyFont="1" applyFill="1"/>
    <xf numFmtId="178" fontId="0" fillId="0" borderId="0" xfId="0" applyNumberFormat="1"/>
    <xf numFmtId="178" fontId="118" fillId="0" borderId="10" xfId="624" applyNumberFormat="1" applyFont="1" applyFill="1" applyBorder="1" applyAlignment="1">
      <alignment horizontal="center" vertical="center" wrapText="1"/>
    </xf>
    <xf numFmtId="178" fontId="112" fillId="0" borderId="0" xfId="0" applyNumberFormat="1" applyFont="1"/>
    <xf numFmtId="178" fontId="112" fillId="25" borderId="0" xfId="0" applyNumberFormat="1" applyFont="1" applyFill="1"/>
    <xf numFmtId="178" fontId="112" fillId="0" borderId="0" xfId="0" applyNumberFormat="1" applyFont="1" applyBorder="1" applyAlignment="1"/>
    <xf numFmtId="178" fontId="111" fillId="25" borderId="17" xfId="624" applyNumberFormat="1" applyFont="1" applyFill="1" applyBorder="1" applyAlignment="1">
      <alignment horizontal="center" vertical="center" wrapText="1"/>
    </xf>
    <xf numFmtId="178" fontId="111" fillId="25" borderId="18" xfId="624" applyNumberFormat="1" applyFont="1" applyFill="1" applyBorder="1" applyAlignment="1">
      <alignment horizontal="center" vertical="center" wrapText="1"/>
    </xf>
    <xf numFmtId="178" fontId="111" fillId="25" borderId="15" xfId="624" applyNumberFormat="1" applyFont="1" applyFill="1" applyBorder="1" applyAlignment="1">
      <alignment horizontal="center" vertical="center" wrapText="1"/>
    </xf>
    <xf numFmtId="178" fontId="111" fillId="24" borderId="14" xfId="1012" applyNumberFormat="1" applyFont="1" applyFill="1" applyBorder="1" applyAlignment="1">
      <alignment horizontal="center" vertical="center" wrapText="1"/>
    </xf>
    <xf numFmtId="178" fontId="111" fillId="24" borderId="12" xfId="1012" applyNumberFormat="1" applyFont="1" applyFill="1" applyBorder="1" applyAlignment="1">
      <alignment horizontal="center" vertical="center" wrapText="1"/>
    </xf>
    <xf numFmtId="0" fontId="130" fillId="24" borderId="0" xfId="0" applyFont="1" applyFill="1" applyAlignment="1">
      <alignment horizontal="left" vertical="center" wrapText="1"/>
    </xf>
    <xf numFmtId="0" fontId="131" fillId="24" borderId="13" xfId="0" applyFont="1" applyFill="1" applyBorder="1" applyAlignment="1">
      <alignment horizontal="center" vertical="center" wrapText="1"/>
    </xf>
    <xf numFmtId="181" fontId="1" fillId="0" borderId="17" xfId="0" applyNumberFormat="1" applyFont="1" applyFill="1" applyBorder="1" applyAlignment="1">
      <alignment horizontal="center" vertical="center" wrapText="1"/>
    </xf>
    <xf numFmtId="181" fontId="1" fillId="0" borderId="18" xfId="0" applyNumberFormat="1" applyFont="1" applyFill="1" applyBorder="1" applyAlignment="1">
      <alignment horizontal="center" vertical="center" wrapText="1"/>
    </xf>
    <xf numFmtId="181" fontId="1" fillId="0" borderId="15" xfId="0" applyNumberFormat="1" applyFont="1" applyFill="1" applyBorder="1" applyAlignment="1">
      <alignment horizontal="center" vertical="center" wrapText="1"/>
    </xf>
    <xf numFmtId="181" fontId="113" fillId="25" borderId="17" xfId="624" applyNumberFormat="1" applyFont="1" applyFill="1" applyBorder="1" applyAlignment="1">
      <alignment horizontal="center" vertical="center" wrapText="1"/>
    </xf>
    <xf numFmtId="181" fontId="113" fillId="25" borderId="18" xfId="624" applyNumberFormat="1" applyFont="1" applyFill="1" applyBorder="1" applyAlignment="1">
      <alignment horizontal="center" vertical="center" wrapText="1"/>
    </xf>
    <xf numFmtId="181" fontId="113" fillId="25" borderId="15" xfId="624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6" fillId="24" borderId="10" xfId="0" applyFont="1" applyFill="1" applyBorder="1" applyAlignment="1">
      <alignment horizontal="center" vertical="center" wrapText="1"/>
    </xf>
    <xf numFmtId="0" fontId="90" fillId="24" borderId="10" xfId="0" applyFont="1" applyFill="1" applyBorder="1" applyAlignment="1">
      <alignment horizontal="center" vertical="center" wrapText="1"/>
    </xf>
    <xf numFmtId="0" fontId="90" fillId="0" borderId="10" xfId="0" applyFont="1" applyFill="1" applyBorder="1" applyAlignment="1">
      <alignment horizontal="center" vertical="center" wrapText="1"/>
    </xf>
    <xf numFmtId="0" fontId="3" fillId="24" borderId="10" xfId="1012" applyFont="1" applyFill="1" applyBorder="1" applyAlignment="1">
      <alignment horizontal="center" vertical="center" wrapText="1"/>
    </xf>
    <xf numFmtId="179" fontId="3" fillId="24" borderId="10" xfId="1012" applyNumberFormat="1" applyFont="1" applyFill="1" applyBorder="1" applyAlignment="1">
      <alignment horizontal="center" vertical="center" wrapText="1"/>
    </xf>
    <xf numFmtId="178" fontId="89" fillId="24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24" borderId="10" xfId="1012" applyFont="1" applyFill="1" applyBorder="1" applyAlignment="1">
      <alignment horizontal="center" vertical="center" wrapText="1"/>
    </xf>
    <xf numFmtId="179" fontId="6" fillId="24" borderId="10" xfId="0" applyNumberFormat="1" applyFont="1" applyFill="1" applyBorder="1" applyAlignment="1">
      <alignment horizontal="center" vertical="center"/>
    </xf>
    <xf numFmtId="178" fontId="90" fillId="24" borderId="10" xfId="1012" applyNumberFormat="1" applyFont="1" applyFill="1" applyBorder="1" applyAlignment="1">
      <alignment horizontal="center" vertical="center" wrapText="1"/>
    </xf>
    <xf numFmtId="178" fontId="90" fillId="24" borderId="10" xfId="624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78" fontId="90" fillId="24" borderId="10" xfId="0" applyNumberFormat="1" applyFont="1" applyFill="1" applyBorder="1" applyAlignment="1">
      <alignment horizontal="center" vertical="center"/>
    </xf>
    <xf numFmtId="178" fontId="89" fillId="0" borderId="10" xfId="0" applyNumberFormat="1" applyFont="1" applyBorder="1" applyAlignment="1">
      <alignment horizontal="center" vertical="center"/>
    </xf>
    <xf numFmtId="0" fontId="131" fillId="24" borderId="0" xfId="0" applyFont="1" applyFill="1" applyAlignment="1">
      <alignment horizontal="center" vertical="center" wrapText="1"/>
    </xf>
    <xf numFmtId="0" fontId="127" fillId="0" borderId="0" xfId="0" applyFont="1"/>
    <xf numFmtId="0" fontId="131" fillId="0" borderId="0" xfId="538" applyFont="1" applyFill="1" applyAlignment="1">
      <alignment horizontal="center" vertical="center" wrapText="1"/>
    </xf>
    <xf numFmtId="0" fontId="1" fillId="0" borderId="14" xfId="1" applyFont="1" applyFill="1" applyBorder="1" applyAlignment="1">
      <alignment horizontal="center" vertical="center" wrapText="1"/>
    </xf>
    <xf numFmtId="183" fontId="1" fillId="0" borderId="17" xfId="538" applyNumberFormat="1" applyFont="1" applyBorder="1" applyAlignment="1">
      <alignment horizontal="center" vertical="center" wrapText="1"/>
    </xf>
    <xf numFmtId="183" fontId="1" fillId="0" borderId="18" xfId="538" applyNumberFormat="1" applyFont="1" applyBorder="1" applyAlignment="1">
      <alignment horizontal="center" vertical="center" wrapText="1"/>
    </xf>
    <xf numFmtId="183" fontId="1" fillId="0" borderId="15" xfId="538" applyNumberFormat="1" applyFont="1" applyBorder="1" applyAlignment="1">
      <alignment horizontal="center" vertical="center" wrapText="1"/>
    </xf>
    <xf numFmtId="9" fontId="1" fillId="24" borderId="10" xfId="538" applyNumberFormat="1" applyFont="1" applyFill="1" applyBorder="1" applyAlignment="1">
      <alignment horizontal="center" vertical="center" wrapText="1"/>
    </xf>
    <xf numFmtId="0" fontId="1" fillId="24" borderId="10" xfId="538" applyFont="1" applyFill="1" applyBorder="1" applyAlignment="1">
      <alignment horizontal="center" vertical="center" wrapText="1"/>
    </xf>
    <xf numFmtId="181" fontId="1" fillId="0" borderId="17" xfId="538" applyNumberFormat="1" applyFont="1" applyFill="1" applyBorder="1" applyAlignment="1">
      <alignment horizontal="center" vertical="center" wrapText="1"/>
    </xf>
    <xf numFmtId="181" fontId="1" fillId="0" borderId="18" xfId="538" applyNumberFormat="1" applyFont="1" applyFill="1" applyBorder="1" applyAlignment="1">
      <alignment horizontal="center" vertical="center" wrapText="1"/>
    </xf>
    <xf numFmtId="181" fontId="1" fillId="0" borderId="15" xfId="538" applyNumberFormat="1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12" xfId="1" applyFont="1" applyFill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 wrapText="1"/>
    </xf>
    <xf numFmtId="0" fontId="113" fillId="0" borderId="10" xfId="1" applyFont="1" applyBorder="1" applyAlignment="1">
      <alignment horizontal="center" vertical="center" wrapText="1"/>
    </xf>
    <xf numFmtId="9" fontId="113" fillId="0" borderId="10" xfId="1" applyNumberFormat="1" applyFont="1" applyBorder="1" applyAlignment="1">
      <alignment horizontal="center" vertical="center" wrapText="1"/>
    </xf>
    <xf numFmtId="0" fontId="1" fillId="24" borderId="10" xfId="1012" applyFont="1" applyFill="1" applyBorder="1" applyAlignment="1">
      <alignment horizontal="center" vertical="center" wrapText="1"/>
    </xf>
    <xf numFmtId="181" fontId="1" fillId="0" borderId="10" xfId="1" applyNumberFormat="1" applyFont="1" applyFill="1" applyBorder="1" applyAlignment="1">
      <alignment horizontal="center" vertical="center" wrapText="1"/>
    </xf>
    <xf numFmtId="181" fontId="1" fillId="0" borderId="10" xfId="0" applyNumberFormat="1" applyFont="1" applyFill="1" applyBorder="1" applyAlignment="1">
      <alignment horizontal="center" vertical="center"/>
    </xf>
    <xf numFmtId="181" fontId="1" fillId="0" borderId="10" xfId="538" applyNumberFormat="1" applyFont="1" applyBorder="1" applyAlignment="1">
      <alignment horizontal="center" vertical="center"/>
    </xf>
    <xf numFmtId="181" fontId="1" fillId="0" borderId="10" xfId="538" applyNumberFormat="1" applyFont="1" applyBorder="1" applyAlignment="1">
      <alignment horizontal="center" vertical="center" wrapText="1"/>
    </xf>
    <xf numFmtId="180" fontId="99" fillId="0" borderId="10" xfId="1" applyNumberFormat="1" applyFont="1" applyBorder="1" applyAlignment="1">
      <alignment horizontal="center" vertical="center" wrapText="1"/>
    </xf>
    <xf numFmtId="177" fontId="89" fillId="0" borderId="10" xfId="1" applyNumberFormat="1" applyFont="1" applyFill="1" applyBorder="1" applyAlignment="1">
      <alignment horizontal="center" vertical="center" wrapText="1"/>
    </xf>
    <xf numFmtId="49" fontId="130" fillId="0" borderId="0" xfId="538" applyNumberFormat="1" applyFont="1" applyFill="1" applyBorder="1" applyAlignment="1">
      <alignment horizontal="left" vertical="center" wrapText="1"/>
    </xf>
    <xf numFmtId="0" fontId="131" fillId="0" borderId="0" xfId="0" applyFont="1" applyFill="1" applyAlignment="1">
      <alignment horizontal="left" vertical="center" wrapText="1"/>
    </xf>
    <xf numFmtId="0" fontId="136" fillId="0" borderId="0" xfId="0" applyFont="1" applyFill="1" applyAlignment="1">
      <alignment horizontal="center" vertical="center"/>
    </xf>
    <xf numFmtId="178" fontId="117" fillId="0" borderId="0" xfId="0" applyNumberFormat="1" applyFont="1" applyFill="1" applyAlignment="1">
      <alignment horizontal="center" vertical="center"/>
    </xf>
    <xf numFmtId="178" fontId="2" fillId="0" borderId="10" xfId="538" applyNumberFormat="1" applyFont="1" applyBorder="1" applyAlignment="1">
      <alignment horizontal="center" vertical="center"/>
    </xf>
    <xf numFmtId="178" fontId="2" fillId="0" borderId="10" xfId="538" applyNumberFormat="1" applyFont="1" applyBorder="1" applyAlignment="1">
      <alignment horizontal="center" vertical="center" wrapText="1"/>
    </xf>
    <xf numFmtId="178" fontId="5" fillId="0" borderId="10" xfId="0" applyNumberFormat="1" applyFont="1" applyFill="1" applyBorder="1" applyAlignment="1">
      <alignment horizontal="center" vertical="center"/>
    </xf>
    <xf numFmtId="178" fontId="92" fillId="0" borderId="10" xfId="1" applyNumberFormat="1" applyFont="1" applyFill="1" applyBorder="1" applyAlignment="1">
      <alignment horizontal="center" vertical="center"/>
    </xf>
    <xf numFmtId="0" fontId="137" fillId="0" borderId="0" xfId="611" applyFont="1" applyAlignment="1">
      <alignment horizontal="left" vertical="center"/>
    </xf>
    <xf numFmtId="0" fontId="115" fillId="0" borderId="0" xfId="611" applyFont="1" applyAlignment="1">
      <alignment horizontal="center" vertical="center"/>
    </xf>
    <xf numFmtId="178" fontId="115" fillId="0" borderId="0" xfId="611" applyNumberFormat="1" applyFont="1" applyAlignment="1">
      <alignment horizontal="center" vertical="center"/>
    </xf>
    <xf numFmtId="0" fontId="115" fillId="0" borderId="0" xfId="0" applyFont="1" applyAlignment="1">
      <alignment vertical="center"/>
    </xf>
    <xf numFmtId="178" fontId="115" fillId="0" borderId="0" xfId="0" applyNumberFormat="1" applyFont="1" applyAlignment="1">
      <alignment vertical="center"/>
    </xf>
    <xf numFmtId="0" fontId="137" fillId="0" borderId="0" xfId="1011" applyFont="1" applyFill="1">
      <alignment vertical="center"/>
    </xf>
    <xf numFmtId="181" fontId="100" fillId="0" borderId="10" xfId="624" applyNumberFormat="1" applyFont="1" applyFill="1" applyBorder="1" applyAlignment="1">
      <alignment horizontal="center" vertical="center"/>
    </xf>
    <xf numFmtId="0" fontId="117" fillId="0" borderId="10" xfId="1011" applyFont="1" applyFill="1" applyBorder="1" applyAlignment="1">
      <alignment vertical="center" wrapText="1"/>
    </xf>
    <xf numFmtId="181" fontId="101" fillId="0" borderId="10" xfId="624" applyNumberFormat="1" applyFont="1" applyFill="1" applyBorder="1" applyAlignment="1">
      <alignment horizontal="center" vertical="center"/>
    </xf>
    <xf numFmtId="0" fontId="130" fillId="0" borderId="0" xfId="624" applyFont="1"/>
    <xf numFmtId="0" fontId="131" fillId="0" borderId="0" xfId="1011" applyFont="1" applyAlignment="1">
      <alignment horizontal="center" vertical="center"/>
    </xf>
    <xf numFmtId="0" fontId="131" fillId="26" borderId="0" xfId="1011" applyFont="1" applyFill="1" applyAlignment="1">
      <alignment horizontal="center" vertical="center"/>
    </xf>
    <xf numFmtId="0" fontId="138" fillId="0" borderId="0" xfId="1011" applyFont="1" applyAlignment="1">
      <alignment horizontal="center" vertical="center"/>
    </xf>
    <xf numFmtId="0" fontId="138" fillId="0" borderId="0" xfId="1011" applyFont="1" applyFill="1" applyAlignment="1">
      <alignment horizontal="center" vertical="center"/>
    </xf>
    <xf numFmtId="0" fontId="90" fillId="25" borderId="20" xfId="1011" applyFont="1" applyFill="1" applyBorder="1" applyAlignment="1">
      <alignment horizontal="center" vertical="center" wrapText="1"/>
    </xf>
    <xf numFmtId="0" fontId="90" fillId="25" borderId="16" xfId="1011" applyFont="1" applyFill="1" applyBorder="1" applyAlignment="1">
      <alignment horizontal="center" vertical="center" wrapText="1"/>
    </xf>
    <xf numFmtId="0" fontId="90" fillId="25" borderId="21" xfId="1011" applyFont="1" applyFill="1" applyBorder="1" applyAlignment="1">
      <alignment horizontal="center" vertical="center" wrapText="1"/>
    </xf>
    <xf numFmtId="178" fontId="90" fillId="25" borderId="17" xfId="1011" applyNumberFormat="1" applyFont="1" applyFill="1" applyBorder="1" applyAlignment="1">
      <alignment horizontal="center" vertical="center" wrapText="1"/>
    </xf>
    <xf numFmtId="178" fontId="90" fillId="25" borderId="15" xfId="1011" applyNumberFormat="1" applyFont="1" applyFill="1" applyBorder="1" applyAlignment="1">
      <alignment horizontal="center" vertical="center" wrapText="1"/>
    </xf>
    <xf numFmtId="0" fontId="90" fillId="25" borderId="17" xfId="1011" applyFont="1" applyFill="1" applyBorder="1" applyAlignment="1">
      <alignment horizontal="center" vertical="center" wrapText="1"/>
    </xf>
    <xf numFmtId="0" fontId="90" fillId="25" borderId="15" xfId="1011" applyFont="1" applyFill="1" applyBorder="1" applyAlignment="1">
      <alignment horizontal="center" vertical="center" wrapText="1"/>
    </xf>
    <xf numFmtId="0" fontId="90" fillId="25" borderId="17" xfId="1011" applyFont="1" applyFill="1" applyBorder="1" applyAlignment="1">
      <alignment horizontal="center" vertical="center"/>
    </xf>
    <xf numFmtId="0" fontId="90" fillId="25" borderId="18" xfId="1011" applyFont="1" applyFill="1" applyBorder="1" applyAlignment="1">
      <alignment horizontal="center" vertical="center"/>
    </xf>
    <xf numFmtId="0" fontId="90" fillId="25" borderId="15" xfId="1011" applyFont="1" applyFill="1" applyBorder="1" applyAlignment="1">
      <alignment horizontal="center" vertical="center"/>
    </xf>
    <xf numFmtId="0" fontId="90" fillId="25" borderId="10" xfId="1011" applyFont="1" applyFill="1" applyBorder="1" applyAlignment="1">
      <alignment horizontal="center" vertical="center" wrapText="1"/>
    </xf>
    <xf numFmtId="0" fontId="90" fillId="25" borderId="0" xfId="1011" applyFont="1" applyFill="1">
      <alignment vertical="center"/>
    </xf>
    <xf numFmtId="0" fontId="90" fillId="25" borderId="22" xfId="1011" applyFont="1" applyFill="1" applyBorder="1" applyAlignment="1">
      <alignment horizontal="center" vertical="center" wrapText="1"/>
    </xf>
    <xf numFmtId="0" fontId="90" fillId="25" borderId="0" xfId="1011" applyFont="1" applyFill="1" applyBorder="1" applyAlignment="1">
      <alignment horizontal="center" vertical="center" wrapText="1"/>
    </xf>
    <xf numFmtId="0" fontId="90" fillId="25" borderId="23" xfId="1011" applyFont="1" applyFill="1" applyBorder="1" applyAlignment="1">
      <alignment horizontal="center" vertical="center" wrapText="1"/>
    </xf>
    <xf numFmtId="177" fontId="90" fillId="25" borderId="14" xfId="1011" applyNumberFormat="1" applyFont="1" applyFill="1" applyBorder="1" applyAlignment="1">
      <alignment horizontal="center" vertical="center" wrapText="1"/>
    </xf>
    <xf numFmtId="180" fontId="90" fillId="25" borderId="14" xfId="1011" applyNumberFormat="1" applyFont="1" applyFill="1" applyBorder="1" applyAlignment="1">
      <alignment horizontal="center" vertical="center" wrapText="1"/>
    </xf>
    <xf numFmtId="0" fontId="90" fillId="25" borderId="14" xfId="1011" applyFont="1" applyFill="1" applyBorder="1" applyAlignment="1">
      <alignment horizontal="center" vertical="center" wrapText="1"/>
    </xf>
    <xf numFmtId="180" fontId="90" fillId="25" borderId="17" xfId="1011" applyNumberFormat="1" applyFont="1" applyFill="1" applyBorder="1" applyAlignment="1">
      <alignment horizontal="center" vertical="center" wrapText="1"/>
    </xf>
    <xf numFmtId="180" fontId="90" fillId="25" borderId="18" xfId="1011" applyNumberFormat="1" applyFont="1" applyFill="1" applyBorder="1" applyAlignment="1">
      <alignment horizontal="center" vertical="center" wrapText="1"/>
    </xf>
    <xf numFmtId="180" fontId="90" fillId="25" borderId="15" xfId="1011" applyNumberFormat="1" applyFont="1" applyFill="1" applyBorder="1" applyAlignment="1">
      <alignment horizontal="center" vertical="center" wrapText="1"/>
    </xf>
    <xf numFmtId="177" fontId="90" fillId="25" borderId="19" xfId="1011" applyNumberFormat="1" applyFont="1" applyFill="1" applyBorder="1" applyAlignment="1">
      <alignment horizontal="center" vertical="center" wrapText="1"/>
    </xf>
    <xf numFmtId="180" fontId="90" fillId="25" borderId="19" xfId="1011" applyNumberFormat="1" applyFont="1" applyFill="1" applyBorder="1" applyAlignment="1">
      <alignment horizontal="center" vertical="center" wrapText="1"/>
    </xf>
    <xf numFmtId="0" fontId="90" fillId="25" borderId="19" xfId="1011" applyFont="1" applyFill="1" applyBorder="1" applyAlignment="1">
      <alignment horizontal="center" vertical="center" wrapText="1"/>
    </xf>
    <xf numFmtId="180" fontId="90" fillId="25" borderId="10" xfId="1011" applyNumberFormat="1" applyFont="1" applyFill="1" applyBorder="1" applyAlignment="1">
      <alignment horizontal="center" vertical="center" wrapText="1"/>
    </xf>
    <xf numFmtId="0" fontId="90" fillId="25" borderId="24" xfId="1011" applyFont="1" applyFill="1" applyBorder="1" applyAlignment="1">
      <alignment horizontal="center" vertical="center" wrapText="1"/>
    </xf>
    <xf numFmtId="0" fontId="90" fillId="25" borderId="13" xfId="1011" applyFont="1" applyFill="1" applyBorder="1" applyAlignment="1">
      <alignment horizontal="center" vertical="center" wrapText="1"/>
    </xf>
    <xf numFmtId="0" fontId="90" fillId="25" borderId="11" xfId="1011" applyFont="1" applyFill="1" applyBorder="1" applyAlignment="1">
      <alignment horizontal="center" vertical="center" wrapText="1"/>
    </xf>
    <xf numFmtId="177" fontId="90" fillId="25" borderId="12" xfId="1011" applyNumberFormat="1" applyFont="1" applyFill="1" applyBorder="1" applyAlignment="1">
      <alignment horizontal="center" vertical="center" wrapText="1"/>
    </xf>
    <xf numFmtId="180" fontId="90" fillId="25" borderId="12" xfId="1011" applyNumberFormat="1" applyFont="1" applyFill="1" applyBorder="1" applyAlignment="1">
      <alignment horizontal="center" vertical="center" wrapText="1"/>
    </xf>
    <xf numFmtId="0" fontId="90" fillId="25" borderId="12" xfId="1011" applyFont="1" applyFill="1" applyBorder="1" applyAlignment="1">
      <alignment horizontal="center" vertical="center" wrapText="1"/>
    </xf>
    <xf numFmtId="180" fontId="90" fillId="25" borderId="10" xfId="1011" applyNumberFormat="1" applyFont="1" applyFill="1" applyBorder="1" applyAlignment="1">
      <alignment vertical="center" wrapText="1"/>
    </xf>
    <xf numFmtId="180" fontId="90" fillId="25" borderId="10" xfId="1011" applyNumberFormat="1" applyFont="1" applyFill="1" applyBorder="1" applyAlignment="1">
      <alignment horizontal="center" vertical="center" wrapText="1"/>
    </xf>
    <xf numFmtId="0" fontId="89" fillId="0" borderId="17" xfId="1011" applyFont="1" applyFill="1" applyBorder="1" applyAlignment="1">
      <alignment horizontal="center" vertical="center" wrapText="1"/>
    </xf>
    <xf numFmtId="0" fontId="89" fillId="0" borderId="15" xfId="1011" applyFont="1" applyFill="1" applyBorder="1" applyAlignment="1">
      <alignment horizontal="center" vertical="center" wrapText="1"/>
    </xf>
    <xf numFmtId="180" fontId="89" fillId="0" borderId="10" xfId="624" applyNumberFormat="1" applyFont="1" applyFill="1" applyBorder="1" applyAlignment="1">
      <alignment horizontal="center" vertical="center" wrapText="1"/>
    </xf>
    <xf numFmtId="180" fontId="89" fillId="0" borderId="10" xfId="624" applyNumberFormat="1" applyFont="1" applyFill="1" applyBorder="1" applyAlignment="1">
      <alignment horizontal="center" vertical="center"/>
    </xf>
    <xf numFmtId="0" fontId="89" fillId="0" borderId="0" xfId="1011" applyFont="1">
      <alignment vertical="center"/>
    </xf>
    <xf numFmtId="0" fontId="90" fillId="0" borderId="17" xfId="1011" applyFont="1" applyFill="1" applyBorder="1" applyAlignment="1">
      <alignment horizontal="center" vertical="center" wrapText="1"/>
    </xf>
    <xf numFmtId="0" fontId="90" fillId="0" borderId="15" xfId="1011" applyFont="1" applyFill="1" applyBorder="1" applyAlignment="1">
      <alignment horizontal="center" vertical="center" wrapText="1"/>
    </xf>
    <xf numFmtId="179" fontId="90" fillId="0" borderId="10" xfId="1011" applyNumberFormat="1" applyFont="1" applyBorder="1" applyAlignment="1">
      <alignment horizontal="center" vertical="center"/>
    </xf>
    <xf numFmtId="180" fontId="90" fillId="0" borderId="10" xfId="624" applyNumberFormat="1" applyFont="1" applyBorder="1" applyAlignment="1">
      <alignment horizontal="center" vertical="center"/>
    </xf>
    <xf numFmtId="180" fontId="89" fillId="0" borderId="10" xfId="624" applyNumberFormat="1" applyFont="1" applyBorder="1" applyAlignment="1">
      <alignment horizontal="center" vertical="center"/>
    </xf>
    <xf numFmtId="180" fontId="90" fillId="0" borderId="10" xfId="624" applyNumberFormat="1" applyFont="1" applyFill="1" applyBorder="1" applyAlignment="1">
      <alignment horizontal="center" vertical="center"/>
    </xf>
    <xf numFmtId="0" fontId="110" fillId="0" borderId="0" xfId="1011" applyFont="1">
      <alignment vertical="center"/>
    </xf>
    <xf numFmtId="0" fontId="0" fillId="0" borderId="19" xfId="0" applyBorder="1"/>
    <xf numFmtId="0" fontId="0" fillId="0" borderId="12" xfId="0" applyBorder="1"/>
    <xf numFmtId="0" fontId="0" fillId="0" borderId="15" xfId="0" applyBorder="1"/>
    <xf numFmtId="0" fontId="89" fillId="0" borderId="14" xfId="1011" applyFont="1" applyFill="1" applyBorder="1" applyAlignment="1">
      <alignment horizontal="center" vertical="center" wrapText="1"/>
    </xf>
    <xf numFmtId="0" fontId="89" fillId="0" borderId="19" xfId="1011" applyFont="1" applyFill="1" applyBorder="1" applyAlignment="1">
      <alignment horizontal="center" vertical="center" wrapText="1"/>
    </xf>
    <xf numFmtId="0" fontId="89" fillId="0" borderId="12" xfId="1011" applyFont="1" applyFill="1" applyBorder="1" applyAlignment="1">
      <alignment horizontal="center" vertical="center" wrapText="1"/>
    </xf>
  </cellXfs>
  <cellStyles count="1454">
    <cellStyle name="_ET_STYLE_NoName_00_" xfId="1"/>
    <cellStyle name="20% - 强调文字颜色 1 2" xfId="2"/>
    <cellStyle name="20% - 强调文字颜色 1 2 10" xfId="3"/>
    <cellStyle name="20% - 强调文字颜色 1 2 11" xfId="4"/>
    <cellStyle name="20% - 强调文字颜色 1 2 12" xfId="5"/>
    <cellStyle name="20% - 强调文字颜色 1 2 13" xfId="6"/>
    <cellStyle name="20% - 强调文字颜色 1 2 14" xfId="7"/>
    <cellStyle name="20% - 强调文字颜色 1 2 15" xfId="8"/>
    <cellStyle name="20% - 强调文字颜色 1 2 16" xfId="9"/>
    <cellStyle name="20% - 强调文字颜色 1 2 17" xfId="10"/>
    <cellStyle name="20% - 强调文字颜色 1 2 18" xfId="11"/>
    <cellStyle name="20% - 强调文字颜色 1 2 19" xfId="12"/>
    <cellStyle name="20% - 强调文字颜色 1 2 2" xfId="13"/>
    <cellStyle name="20% - 强调文字颜色 1 2 20" xfId="14"/>
    <cellStyle name="20% - 强调文字颜色 1 2 21" xfId="15"/>
    <cellStyle name="20% - 强调文字颜色 1 2 3" xfId="16"/>
    <cellStyle name="20% - 强调文字颜色 1 2 4" xfId="17"/>
    <cellStyle name="20% - 强调文字颜色 1 2 5" xfId="18"/>
    <cellStyle name="20% - 强调文字颜色 1 2 6" xfId="19"/>
    <cellStyle name="20% - 强调文字颜色 1 2 7" xfId="20"/>
    <cellStyle name="20% - 强调文字颜色 1 2 8" xfId="21"/>
    <cellStyle name="20% - 强调文字颜色 1 2 9" xfId="22"/>
    <cellStyle name="20% - 强调文字颜色 2 2" xfId="23"/>
    <cellStyle name="20% - 强调文字颜色 2 2 10" xfId="24"/>
    <cellStyle name="20% - 强调文字颜色 2 2 11" xfId="25"/>
    <cellStyle name="20% - 强调文字颜色 2 2 12" xfId="26"/>
    <cellStyle name="20% - 强调文字颜色 2 2 13" xfId="27"/>
    <cellStyle name="20% - 强调文字颜色 2 2 14" xfId="28"/>
    <cellStyle name="20% - 强调文字颜色 2 2 15" xfId="29"/>
    <cellStyle name="20% - 强调文字颜色 2 2 16" xfId="30"/>
    <cellStyle name="20% - 强调文字颜色 2 2 17" xfId="31"/>
    <cellStyle name="20% - 强调文字颜色 2 2 18" xfId="32"/>
    <cellStyle name="20% - 强调文字颜色 2 2 19" xfId="33"/>
    <cellStyle name="20% - 强调文字颜色 2 2 2" xfId="34"/>
    <cellStyle name="20% - 强调文字颜色 2 2 20" xfId="35"/>
    <cellStyle name="20% - 强调文字颜色 2 2 21" xfId="36"/>
    <cellStyle name="20% - 强调文字颜色 2 2 3" xfId="37"/>
    <cellStyle name="20% - 强调文字颜色 2 2 4" xfId="38"/>
    <cellStyle name="20% - 强调文字颜色 2 2 5" xfId="39"/>
    <cellStyle name="20% - 强调文字颜色 2 2 6" xfId="40"/>
    <cellStyle name="20% - 强调文字颜色 2 2 7" xfId="41"/>
    <cellStyle name="20% - 强调文字颜色 2 2 8" xfId="42"/>
    <cellStyle name="20% - 强调文字颜色 2 2 9" xfId="43"/>
    <cellStyle name="20% - 强调文字颜色 3 2" xfId="44"/>
    <cellStyle name="20% - 强调文字颜色 3 2 10" xfId="45"/>
    <cellStyle name="20% - 强调文字颜色 3 2 11" xfId="46"/>
    <cellStyle name="20% - 强调文字颜色 3 2 12" xfId="47"/>
    <cellStyle name="20% - 强调文字颜色 3 2 13" xfId="48"/>
    <cellStyle name="20% - 强调文字颜色 3 2 14" xfId="49"/>
    <cellStyle name="20% - 强调文字颜色 3 2 15" xfId="50"/>
    <cellStyle name="20% - 强调文字颜色 3 2 16" xfId="51"/>
    <cellStyle name="20% - 强调文字颜色 3 2 17" xfId="52"/>
    <cellStyle name="20% - 强调文字颜色 3 2 18" xfId="53"/>
    <cellStyle name="20% - 强调文字颜色 3 2 19" xfId="54"/>
    <cellStyle name="20% - 强调文字颜色 3 2 2" xfId="55"/>
    <cellStyle name="20% - 强调文字颜色 3 2 20" xfId="56"/>
    <cellStyle name="20% - 强调文字颜色 3 2 21" xfId="57"/>
    <cellStyle name="20% - 强调文字颜色 3 2 3" xfId="58"/>
    <cellStyle name="20% - 强调文字颜色 3 2 4" xfId="59"/>
    <cellStyle name="20% - 强调文字颜色 3 2 5" xfId="60"/>
    <cellStyle name="20% - 强调文字颜色 3 2 6" xfId="61"/>
    <cellStyle name="20% - 强调文字颜色 3 2 7" xfId="62"/>
    <cellStyle name="20% - 强调文字颜色 3 2 8" xfId="63"/>
    <cellStyle name="20% - 强调文字颜色 3 2 9" xfId="64"/>
    <cellStyle name="20% - 强调文字颜色 4 2" xfId="65"/>
    <cellStyle name="20% - 强调文字颜色 4 2 10" xfId="66"/>
    <cellStyle name="20% - 强调文字颜色 4 2 11" xfId="67"/>
    <cellStyle name="20% - 强调文字颜色 4 2 12" xfId="68"/>
    <cellStyle name="20% - 强调文字颜色 4 2 13" xfId="69"/>
    <cellStyle name="20% - 强调文字颜色 4 2 14" xfId="70"/>
    <cellStyle name="20% - 强调文字颜色 4 2 15" xfId="71"/>
    <cellStyle name="20% - 强调文字颜色 4 2 16" xfId="72"/>
    <cellStyle name="20% - 强调文字颜色 4 2 17" xfId="73"/>
    <cellStyle name="20% - 强调文字颜色 4 2 18" xfId="74"/>
    <cellStyle name="20% - 强调文字颜色 4 2 19" xfId="75"/>
    <cellStyle name="20% - 强调文字颜色 4 2 2" xfId="76"/>
    <cellStyle name="20% - 强调文字颜色 4 2 20" xfId="77"/>
    <cellStyle name="20% - 强调文字颜色 4 2 21" xfId="78"/>
    <cellStyle name="20% - 强调文字颜色 4 2 3" xfId="79"/>
    <cellStyle name="20% - 强调文字颜色 4 2 4" xfId="80"/>
    <cellStyle name="20% - 强调文字颜色 4 2 5" xfId="81"/>
    <cellStyle name="20% - 强调文字颜色 4 2 6" xfId="82"/>
    <cellStyle name="20% - 强调文字颜色 4 2 7" xfId="83"/>
    <cellStyle name="20% - 强调文字颜色 4 2 8" xfId="84"/>
    <cellStyle name="20% - 强调文字颜色 4 2 9" xfId="85"/>
    <cellStyle name="20% - 强调文字颜色 5 2" xfId="86"/>
    <cellStyle name="20% - 强调文字颜色 5 2 10" xfId="87"/>
    <cellStyle name="20% - 强调文字颜色 5 2 11" xfId="88"/>
    <cellStyle name="20% - 强调文字颜色 5 2 12" xfId="89"/>
    <cellStyle name="20% - 强调文字颜色 5 2 13" xfId="90"/>
    <cellStyle name="20% - 强调文字颜色 5 2 14" xfId="91"/>
    <cellStyle name="20% - 强调文字颜色 5 2 15" xfId="92"/>
    <cellStyle name="20% - 强调文字颜色 5 2 16" xfId="93"/>
    <cellStyle name="20% - 强调文字颜色 5 2 17" xfId="94"/>
    <cellStyle name="20% - 强调文字颜色 5 2 18" xfId="95"/>
    <cellStyle name="20% - 强调文字颜色 5 2 19" xfId="96"/>
    <cellStyle name="20% - 强调文字颜色 5 2 2" xfId="97"/>
    <cellStyle name="20% - 强调文字颜色 5 2 20" xfId="98"/>
    <cellStyle name="20% - 强调文字颜色 5 2 21" xfId="99"/>
    <cellStyle name="20% - 强调文字颜色 5 2 3" xfId="100"/>
    <cellStyle name="20% - 强调文字颜色 5 2 4" xfId="101"/>
    <cellStyle name="20% - 强调文字颜色 5 2 5" xfId="102"/>
    <cellStyle name="20% - 强调文字颜色 5 2 6" xfId="103"/>
    <cellStyle name="20% - 强调文字颜色 5 2 7" xfId="104"/>
    <cellStyle name="20% - 强调文字颜色 5 2 8" xfId="105"/>
    <cellStyle name="20% - 强调文字颜色 5 2 9" xfId="106"/>
    <cellStyle name="20% - 强调文字颜色 6 2" xfId="107"/>
    <cellStyle name="20% - 强调文字颜色 6 2 10" xfId="108"/>
    <cellStyle name="20% - 强调文字颜色 6 2 11" xfId="109"/>
    <cellStyle name="20% - 强调文字颜色 6 2 12" xfId="110"/>
    <cellStyle name="20% - 强调文字颜色 6 2 13" xfId="111"/>
    <cellStyle name="20% - 强调文字颜色 6 2 14" xfId="112"/>
    <cellStyle name="20% - 强调文字颜色 6 2 15" xfId="113"/>
    <cellStyle name="20% - 强调文字颜色 6 2 16" xfId="114"/>
    <cellStyle name="20% - 强调文字颜色 6 2 17" xfId="115"/>
    <cellStyle name="20% - 强调文字颜色 6 2 18" xfId="116"/>
    <cellStyle name="20% - 强调文字颜色 6 2 19" xfId="117"/>
    <cellStyle name="20% - 强调文字颜色 6 2 2" xfId="118"/>
    <cellStyle name="20% - 强调文字颜色 6 2 20" xfId="119"/>
    <cellStyle name="20% - 强调文字颜色 6 2 21" xfId="120"/>
    <cellStyle name="20% - 强调文字颜色 6 2 3" xfId="121"/>
    <cellStyle name="20% - 强调文字颜色 6 2 4" xfId="122"/>
    <cellStyle name="20% - 强调文字颜色 6 2 5" xfId="123"/>
    <cellStyle name="20% - 强调文字颜色 6 2 6" xfId="124"/>
    <cellStyle name="20% - 强调文字颜色 6 2 7" xfId="125"/>
    <cellStyle name="20% - 强调文字颜色 6 2 8" xfId="126"/>
    <cellStyle name="20% - 强调文字颜色 6 2 9" xfId="127"/>
    <cellStyle name="40% - 强调文字颜色 1 2" xfId="128"/>
    <cellStyle name="40% - 强调文字颜色 1 2 10" xfId="129"/>
    <cellStyle name="40% - 强调文字颜色 1 2 11" xfId="130"/>
    <cellStyle name="40% - 强调文字颜色 1 2 12" xfId="131"/>
    <cellStyle name="40% - 强调文字颜色 1 2 13" xfId="132"/>
    <cellStyle name="40% - 强调文字颜色 1 2 14" xfId="133"/>
    <cellStyle name="40% - 强调文字颜色 1 2 15" xfId="134"/>
    <cellStyle name="40% - 强调文字颜色 1 2 16" xfId="135"/>
    <cellStyle name="40% - 强调文字颜色 1 2 17" xfId="136"/>
    <cellStyle name="40% - 强调文字颜色 1 2 18" xfId="137"/>
    <cellStyle name="40% - 强调文字颜色 1 2 19" xfId="138"/>
    <cellStyle name="40% - 强调文字颜色 1 2 2" xfId="139"/>
    <cellStyle name="40% - 强调文字颜色 1 2 20" xfId="140"/>
    <cellStyle name="40% - 强调文字颜色 1 2 21" xfId="141"/>
    <cellStyle name="40% - 强调文字颜色 1 2 3" xfId="142"/>
    <cellStyle name="40% - 强调文字颜色 1 2 4" xfId="143"/>
    <cellStyle name="40% - 强调文字颜色 1 2 5" xfId="144"/>
    <cellStyle name="40% - 强调文字颜色 1 2 6" xfId="145"/>
    <cellStyle name="40% - 强调文字颜色 1 2 7" xfId="146"/>
    <cellStyle name="40% - 强调文字颜色 1 2 8" xfId="147"/>
    <cellStyle name="40% - 强调文字颜色 1 2 9" xfId="148"/>
    <cellStyle name="40% - 强调文字颜色 2 2" xfId="149"/>
    <cellStyle name="40% - 强调文字颜色 2 2 10" xfId="150"/>
    <cellStyle name="40% - 强调文字颜色 2 2 11" xfId="151"/>
    <cellStyle name="40% - 强调文字颜色 2 2 12" xfId="152"/>
    <cellStyle name="40% - 强调文字颜色 2 2 13" xfId="153"/>
    <cellStyle name="40% - 强调文字颜色 2 2 14" xfId="154"/>
    <cellStyle name="40% - 强调文字颜色 2 2 15" xfId="155"/>
    <cellStyle name="40% - 强调文字颜色 2 2 16" xfId="156"/>
    <cellStyle name="40% - 强调文字颜色 2 2 17" xfId="157"/>
    <cellStyle name="40% - 强调文字颜色 2 2 18" xfId="158"/>
    <cellStyle name="40% - 强调文字颜色 2 2 19" xfId="159"/>
    <cellStyle name="40% - 强调文字颜色 2 2 2" xfId="160"/>
    <cellStyle name="40% - 强调文字颜色 2 2 20" xfId="161"/>
    <cellStyle name="40% - 强调文字颜色 2 2 21" xfId="162"/>
    <cellStyle name="40% - 强调文字颜色 2 2 3" xfId="163"/>
    <cellStyle name="40% - 强调文字颜色 2 2 4" xfId="164"/>
    <cellStyle name="40% - 强调文字颜色 2 2 5" xfId="165"/>
    <cellStyle name="40% - 强调文字颜色 2 2 6" xfId="166"/>
    <cellStyle name="40% - 强调文字颜色 2 2 7" xfId="167"/>
    <cellStyle name="40% - 强调文字颜色 2 2 8" xfId="168"/>
    <cellStyle name="40% - 强调文字颜色 2 2 9" xfId="169"/>
    <cellStyle name="40% - 强调文字颜色 3 2" xfId="170"/>
    <cellStyle name="40% - 强调文字颜色 3 2 10" xfId="171"/>
    <cellStyle name="40% - 强调文字颜色 3 2 11" xfId="172"/>
    <cellStyle name="40% - 强调文字颜色 3 2 12" xfId="173"/>
    <cellStyle name="40% - 强调文字颜色 3 2 13" xfId="174"/>
    <cellStyle name="40% - 强调文字颜色 3 2 14" xfId="175"/>
    <cellStyle name="40% - 强调文字颜色 3 2 15" xfId="176"/>
    <cellStyle name="40% - 强调文字颜色 3 2 16" xfId="177"/>
    <cellStyle name="40% - 强调文字颜色 3 2 17" xfId="178"/>
    <cellStyle name="40% - 强调文字颜色 3 2 18" xfId="179"/>
    <cellStyle name="40% - 强调文字颜色 3 2 19" xfId="180"/>
    <cellStyle name="40% - 强调文字颜色 3 2 2" xfId="181"/>
    <cellStyle name="40% - 强调文字颜色 3 2 20" xfId="182"/>
    <cellStyle name="40% - 强调文字颜色 3 2 21" xfId="183"/>
    <cellStyle name="40% - 强调文字颜色 3 2 3" xfId="184"/>
    <cellStyle name="40% - 强调文字颜色 3 2 4" xfId="185"/>
    <cellStyle name="40% - 强调文字颜色 3 2 5" xfId="186"/>
    <cellStyle name="40% - 强调文字颜色 3 2 6" xfId="187"/>
    <cellStyle name="40% - 强调文字颜色 3 2 7" xfId="188"/>
    <cellStyle name="40% - 强调文字颜色 3 2 8" xfId="189"/>
    <cellStyle name="40% - 强调文字颜色 3 2 9" xfId="190"/>
    <cellStyle name="40% - 强调文字颜色 4 2" xfId="191"/>
    <cellStyle name="40% - 强调文字颜色 4 2 10" xfId="192"/>
    <cellStyle name="40% - 强调文字颜色 4 2 11" xfId="193"/>
    <cellStyle name="40% - 强调文字颜色 4 2 12" xfId="194"/>
    <cellStyle name="40% - 强调文字颜色 4 2 13" xfId="195"/>
    <cellStyle name="40% - 强调文字颜色 4 2 14" xfId="196"/>
    <cellStyle name="40% - 强调文字颜色 4 2 15" xfId="197"/>
    <cellStyle name="40% - 强调文字颜色 4 2 16" xfId="198"/>
    <cellStyle name="40% - 强调文字颜色 4 2 17" xfId="199"/>
    <cellStyle name="40% - 强调文字颜色 4 2 18" xfId="200"/>
    <cellStyle name="40% - 强调文字颜色 4 2 19" xfId="201"/>
    <cellStyle name="40% - 强调文字颜色 4 2 2" xfId="202"/>
    <cellStyle name="40% - 强调文字颜色 4 2 20" xfId="203"/>
    <cellStyle name="40% - 强调文字颜色 4 2 21" xfId="204"/>
    <cellStyle name="40% - 强调文字颜色 4 2 3" xfId="205"/>
    <cellStyle name="40% - 强调文字颜色 4 2 4" xfId="206"/>
    <cellStyle name="40% - 强调文字颜色 4 2 5" xfId="207"/>
    <cellStyle name="40% - 强调文字颜色 4 2 6" xfId="208"/>
    <cellStyle name="40% - 强调文字颜色 4 2 7" xfId="209"/>
    <cellStyle name="40% - 强调文字颜色 4 2 8" xfId="210"/>
    <cellStyle name="40% - 强调文字颜色 4 2 9" xfId="211"/>
    <cellStyle name="40% - 强调文字颜色 5 2" xfId="212"/>
    <cellStyle name="40% - 强调文字颜色 5 2 10" xfId="213"/>
    <cellStyle name="40% - 强调文字颜色 5 2 11" xfId="214"/>
    <cellStyle name="40% - 强调文字颜色 5 2 12" xfId="215"/>
    <cellStyle name="40% - 强调文字颜色 5 2 13" xfId="216"/>
    <cellStyle name="40% - 强调文字颜色 5 2 14" xfId="217"/>
    <cellStyle name="40% - 强调文字颜色 5 2 15" xfId="218"/>
    <cellStyle name="40% - 强调文字颜色 5 2 16" xfId="219"/>
    <cellStyle name="40% - 强调文字颜色 5 2 17" xfId="220"/>
    <cellStyle name="40% - 强调文字颜色 5 2 18" xfId="221"/>
    <cellStyle name="40% - 强调文字颜色 5 2 19" xfId="222"/>
    <cellStyle name="40% - 强调文字颜色 5 2 2" xfId="223"/>
    <cellStyle name="40% - 强调文字颜色 5 2 20" xfId="224"/>
    <cellStyle name="40% - 强调文字颜色 5 2 21" xfId="225"/>
    <cellStyle name="40% - 强调文字颜色 5 2 3" xfId="226"/>
    <cellStyle name="40% - 强调文字颜色 5 2 4" xfId="227"/>
    <cellStyle name="40% - 强调文字颜色 5 2 5" xfId="228"/>
    <cellStyle name="40% - 强调文字颜色 5 2 6" xfId="229"/>
    <cellStyle name="40% - 强调文字颜色 5 2 7" xfId="230"/>
    <cellStyle name="40% - 强调文字颜色 5 2 8" xfId="231"/>
    <cellStyle name="40% - 强调文字颜色 5 2 9" xfId="232"/>
    <cellStyle name="40% - 强调文字颜色 6 2" xfId="233"/>
    <cellStyle name="40% - 强调文字颜色 6 2 10" xfId="234"/>
    <cellStyle name="40% - 强调文字颜色 6 2 11" xfId="235"/>
    <cellStyle name="40% - 强调文字颜色 6 2 12" xfId="236"/>
    <cellStyle name="40% - 强调文字颜色 6 2 13" xfId="237"/>
    <cellStyle name="40% - 强调文字颜色 6 2 14" xfId="238"/>
    <cellStyle name="40% - 强调文字颜色 6 2 15" xfId="239"/>
    <cellStyle name="40% - 强调文字颜色 6 2 16" xfId="240"/>
    <cellStyle name="40% - 强调文字颜色 6 2 17" xfId="241"/>
    <cellStyle name="40% - 强调文字颜色 6 2 18" xfId="242"/>
    <cellStyle name="40% - 强调文字颜色 6 2 19" xfId="243"/>
    <cellStyle name="40% - 强调文字颜色 6 2 2" xfId="244"/>
    <cellStyle name="40% - 强调文字颜色 6 2 20" xfId="245"/>
    <cellStyle name="40% - 强调文字颜色 6 2 21" xfId="246"/>
    <cellStyle name="40% - 强调文字颜色 6 2 3" xfId="247"/>
    <cellStyle name="40% - 强调文字颜色 6 2 4" xfId="248"/>
    <cellStyle name="40% - 强调文字颜色 6 2 5" xfId="249"/>
    <cellStyle name="40% - 强调文字颜色 6 2 6" xfId="250"/>
    <cellStyle name="40% - 强调文字颜色 6 2 7" xfId="251"/>
    <cellStyle name="40% - 强调文字颜色 6 2 8" xfId="252"/>
    <cellStyle name="40% - 强调文字颜色 6 2 9" xfId="253"/>
    <cellStyle name="60% - 强调文字颜色 1 2" xfId="254"/>
    <cellStyle name="60% - 强调文字颜色 1 2 10" xfId="255"/>
    <cellStyle name="60% - 强调文字颜色 1 2 11" xfId="256"/>
    <cellStyle name="60% - 强调文字颜色 1 2 12" xfId="257"/>
    <cellStyle name="60% - 强调文字颜色 1 2 13" xfId="258"/>
    <cellStyle name="60% - 强调文字颜色 1 2 14" xfId="259"/>
    <cellStyle name="60% - 强调文字颜色 1 2 15" xfId="260"/>
    <cellStyle name="60% - 强调文字颜色 1 2 16" xfId="261"/>
    <cellStyle name="60% - 强调文字颜色 1 2 17" xfId="262"/>
    <cellStyle name="60% - 强调文字颜色 1 2 18" xfId="263"/>
    <cellStyle name="60% - 强调文字颜色 1 2 19" xfId="264"/>
    <cellStyle name="60% - 强调文字颜色 1 2 2" xfId="265"/>
    <cellStyle name="60% - 强调文字颜色 1 2 20" xfId="266"/>
    <cellStyle name="60% - 强调文字颜色 1 2 21" xfId="267"/>
    <cellStyle name="60% - 强调文字颜色 1 2 3" xfId="268"/>
    <cellStyle name="60% - 强调文字颜色 1 2 4" xfId="269"/>
    <cellStyle name="60% - 强调文字颜色 1 2 5" xfId="270"/>
    <cellStyle name="60% - 强调文字颜色 1 2 6" xfId="271"/>
    <cellStyle name="60% - 强调文字颜色 1 2 7" xfId="272"/>
    <cellStyle name="60% - 强调文字颜色 1 2 8" xfId="273"/>
    <cellStyle name="60% - 强调文字颜色 1 2 9" xfId="274"/>
    <cellStyle name="60% - 强调文字颜色 2 2" xfId="275"/>
    <cellStyle name="60% - 强调文字颜色 2 2 10" xfId="276"/>
    <cellStyle name="60% - 强调文字颜色 2 2 11" xfId="277"/>
    <cellStyle name="60% - 强调文字颜色 2 2 12" xfId="278"/>
    <cellStyle name="60% - 强调文字颜色 2 2 13" xfId="279"/>
    <cellStyle name="60% - 强调文字颜色 2 2 14" xfId="280"/>
    <cellStyle name="60% - 强调文字颜色 2 2 15" xfId="281"/>
    <cellStyle name="60% - 强调文字颜色 2 2 16" xfId="282"/>
    <cellStyle name="60% - 强调文字颜色 2 2 17" xfId="283"/>
    <cellStyle name="60% - 强调文字颜色 2 2 18" xfId="284"/>
    <cellStyle name="60% - 强调文字颜色 2 2 19" xfId="285"/>
    <cellStyle name="60% - 强调文字颜色 2 2 2" xfId="286"/>
    <cellStyle name="60% - 强调文字颜色 2 2 20" xfId="287"/>
    <cellStyle name="60% - 强调文字颜色 2 2 21" xfId="288"/>
    <cellStyle name="60% - 强调文字颜色 2 2 3" xfId="289"/>
    <cellStyle name="60% - 强调文字颜色 2 2 4" xfId="290"/>
    <cellStyle name="60% - 强调文字颜色 2 2 5" xfId="291"/>
    <cellStyle name="60% - 强调文字颜色 2 2 6" xfId="292"/>
    <cellStyle name="60% - 强调文字颜色 2 2 7" xfId="293"/>
    <cellStyle name="60% - 强调文字颜色 2 2 8" xfId="294"/>
    <cellStyle name="60% - 强调文字颜色 2 2 9" xfId="295"/>
    <cellStyle name="60% - 强调文字颜色 3 2" xfId="296"/>
    <cellStyle name="60% - 强调文字颜色 3 2 10" xfId="297"/>
    <cellStyle name="60% - 强调文字颜色 3 2 11" xfId="298"/>
    <cellStyle name="60% - 强调文字颜色 3 2 12" xfId="299"/>
    <cellStyle name="60% - 强调文字颜色 3 2 13" xfId="300"/>
    <cellStyle name="60% - 强调文字颜色 3 2 14" xfId="301"/>
    <cellStyle name="60% - 强调文字颜色 3 2 15" xfId="302"/>
    <cellStyle name="60% - 强调文字颜色 3 2 16" xfId="303"/>
    <cellStyle name="60% - 强调文字颜色 3 2 17" xfId="304"/>
    <cellStyle name="60% - 强调文字颜色 3 2 18" xfId="305"/>
    <cellStyle name="60% - 强调文字颜色 3 2 19" xfId="306"/>
    <cellStyle name="60% - 强调文字颜色 3 2 2" xfId="307"/>
    <cellStyle name="60% - 强调文字颜色 3 2 20" xfId="308"/>
    <cellStyle name="60% - 强调文字颜色 3 2 21" xfId="309"/>
    <cellStyle name="60% - 强调文字颜色 3 2 3" xfId="310"/>
    <cellStyle name="60% - 强调文字颜色 3 2 4" xfId="311"/>
    <cellStyle name="60% - 强调文字颜色 3 2 5" xfId="312"/>
    <cellStyle name="60% - 强调文字颜色 3 2 6" xfId="313"/>
    <cellStyle name="60% - 强调文字颜色 3 2 7" xfId="314"/>
    <cellStyle name="60% - 强调文字颜色 3 2 8" xfId="315"/>
    <cellStyle name="60% - 强调文字颜色 3 2 9" xfId="316"/>
    <cellStyle name="60% - 强调文字颜色 4 2" xfId="317"/>
    <cellStyle name="60% - 强调文字颜色 4 2 10" xfId="318"/>
    <cellStyle name="60% - 强调文字颜色 4 2 11" xfId="319"/>
    <cellStyle name="60% - 强调文字颜色 4 2 12" xfId="320"/>
    <cellStyle name="60% - 强调文字颜色 4 2 13" xfId="321"/>
    <cellStyle name="60% - 强调文字颜色 4 2 14" xfId="322"/>
    <cellStyle name="60% - 强调文字颜色 4 2 15" xfId="323"/>
    <cellStyle name="60% - 强调文字颜色 4 2 16" xfId="324"/>
    <cellStyle name="60% - 强调文字颜色 4 2 17" xfId="325"/>
    <cellStyle name="60% - 强调文字颜色 4 2 18" xfId="326"/>
    <cellStyle name="60% - 强调文字颜色 4 2 19" xfId="327"/>
    <cellStyle name="60% - 强调文字颜色 4 2 2" xfId="328"/>
    <cellStyle name="60% - 强调文字颜色 4 2 20" xfId="329"/>
    <cellStyle name="60% - 强调文字颜色 4 2 21" xfId="330"/>
    <cellStyle name="60% - 强调文字颜色 4 2 3" xfId="331"/>
    <cellStyle name="60% - 强调文字颜色 4 2 4" xfId="332"/>
    <cellStyle name="60% - 强调文字颜色 4 2 5" xfId="333"/>
    <cellStyle name="60% - 强调文字颜色 4 2 6" xfId="334"/>
    <cellStyle name="60% - 强调文字颜色 4 2 7" xfId="335"/>
    <cellStyle name="60% - 强调文字颜色 4 2 8" xfId="336"/>
    <cellStyle name="60% - 强调文字颜色 4 2 9" xfId="337"/>
    <cellStyle name="60% - 强调文字颜色 5 2" xfId="338"/>
    <cellStyle name="60% - 强调文字颜色 5 2 10" xfId="339"/>
    <cellStyle name="60% - 强调文字颜色 5 2 11" xfId="340"/>
    <cellStyle name="60% - 强调文字颜色 5 2 12" xfId="341"/>
    <cellStyle name="60% - 强调文字颜色 5 2 13" xfId="342"/>
    <cellStyle name="60% - 强调文字颜色 5 2 14" xfId="343"/>
    <cellStyle name="60% - 强调文字颜色 5 2 15" xfId="344"/>
    <cellStyle name="60% - 强调文字颜色 5 2 16" xfId="345"/>
    <cellStyle name="60% - 强调文字颜色 5 2 17" xfId="346"/>
    <cellStyle name="60% - 强调文字颜色 5 2 18" xfId="347"/>
    <cellStyle name="60% - 强调文字颜色 5 2 19" xfId="348"/>
    <cellStyle name="60% - 强调文字颜色 5 2 2" xfId="349"/>
    <cellStyle name="60% - 强调文字颜色 5 2 20" xfId="350"/>
    <cellStyle name="60% - 强调文字颜色 5 2 21" xfId="351"/>
    <cellStyle name="60% - 强调文字颜色 5 2 3" xfId="352"/>
    <cellStyle name="60% - 强调文字颜色 5 2 4" xfId="353"/>
    <cellStyle name="60% - 强调文字颜色 5 2 5" xfId="354"/>
    <cellStyle name="60% - 强调文字颜色 5 2 6" xfId="355"/>
    <cellStyle name="60% - 强调文字颜色 5 2 7" xfId="356"/>
    <cellStyle name="60% - 强调文字颜色 5 2 8" xfId="357"/>
    <cellStyle name="60% - 强调文字颜色 5 2 9" xfId="358"/>
    <cellStyle name="60% - 强调文字颜色 6 2" xfId="359"/>
    <cellStyle name="60% - 强调文字颜色 6 2 10" xfId="360"/>
    <cellStyle name="60% - 强调文字颜色 6 2 11" xfId="361"/>
    <cellStyle name="60% - 强调文字颜色 6 2 12" xfId="362"/>
    <cellStyle name="60% - 强调文字颜色 6 2 13" xfId="363"/>
    <cellStyle name="60% - 强调文字颜色 6 2 14" xfId="364"/>
    <cellStyle name="60% - 强调文字颜色 6 2 15" xfId="365"/>
    <cellStyle name="60% - 强调文字颜色 6 2 16" xfId="366"/>
    <cellStyle name="60% - 强调文字颜色 6 2 17" xfId="367"/>
    <cellStyle name="60% - 强调文字颜色 6 2 18" xfId="368"/>
    <cellStyle name="60% - 强调文字颜色 6 2 19" xfId="369"/>
    <cellStyle name="60% - 强调文字颜色 6 2 2" xfId="370"/>
    <cellStyle name="60% - 强调文字颜色 6 2 20" xfId="371"/>
    <cellStyle name="60% - 强调文字颜色 6 2 21" xfId="372"/>
    <cellStyle name="60% - 强调文字颜色 6 2 3" xfId="373"/>
    <cellStyle name="60% - 强调文字颜色 6 2 4" xfId="374"/>
    <cellStyle name="60% - 强调文字颜色 6 2 5" xfId="375"/>
    <cellStyle name="60% - 强调文字颜色 6 2 6" xfId="376"/>
    <cellStyle name="60% - 强调文字颜色 6 2 7" xfId="377"/>
    <cellStyle name="60% - 强调文字颜色 6 2 8" xfId="378"/>
    <cellStyle name="60% - 强调文字颜色 6 2 9" xfId="379"/>
    <cellStyle name="标题 1 2" xfId="380"/>
    <cellStyle name="标题 1 2 10" xfId="381"/>
    <cellStyle name="标题 1 2 11" xfId="382"/>
    <cellStyle name="标题 1 2 12" xfId="383"/>
    <cellStyle name="标题 1 2 13" xfId="384"/>
    <cellStyle name="标题 1 2 14" xfId="385"/>
    <cellStyle name="标题 1 2 15" xfId="386"/>
    <cellStyle name="标题 1 2 16" xfId="387"/>
    <cellStyle name="标题 1 2 17" xfId="388"/>
    <cellStyle name="标题 1 2 18" xfId="389"/>
    <cellStyle name="标题 1 2 19" xfId="390"/>
    <cellStyle name="标题 1 2 2" xfId="391"/>
    <cellStyle name="标题 1 2 20" xfId="392"/>
    <cellStyle name="标题 1 2 21" xfId="393"/>
    <cellStyle name="标题 1 2 3" xfId="394"/>
    <cellStyle name="标题 1 2 4" xfId="395"/>
    <cellStyle name="标题 1 2 5" xfId="396"/>
    <cellStyle name="标题 1 2 6" xfId="397"/>
    <cellStyle name="标题 1 2 7" xfId="398"/>
    <cellStyle name="标题 1 2 8" xfId="399"/>
    <cellStyle name="标题 1 2 9" xfId="400"/>
    <cellStyle name="标题 2 2" xfId="401"/>
    <cellStyle name="标题 2 2 10" xfId="402"/>
    <cellStyle name="标题 2 2 11" xfId="403"/>
    <cellStyle name="标题 2 2 12" xfId="404"/>
    <cellStyle name="标题 2 2 13" xfId="405"/>
    <cellStyle name="标题 2 2 14" xfId="406"/>
    <cellStyle name="标题 2 2 15" xfId="407"/>
    <cellStyle name="标题 2 2 16" xfId="408"/>
    <cellStyle name="标题 2 2 17" xfId="409"/>
    <cellStyle name="标题 2 2 18" xfId="410"/>
    <cellStyle name="标题 2 2 19" xfId="411"/>
    <cellStyle name="标题 2 2 2" xfId="412"/>
    <cellStyle name="标题 2 2 20" xfId="413"/>
    <cellStyle name="标题 2 2 21" xfId="414"/>
    <cellStyle name="标题 2 2 3" xfId="415"/>
    <cellStyle name="标题 2 2 4" xfId="416"/>
    <cellStyle name="标题 2 2 5" xfId="417"/>
    <cellStyle name="标题 2 2 6" xfId="418"/>
    <cellStyle name="标题 2 2 7" xfId="419"/>
    <cellStyle name="标题 2 2 8" xfId="420"/>
    <cellStyle name="标题 2 2 9" xfId="421"/>
    <cellStyle name="标题 3 2" xfId="422"/>
    <cellStyle name="标题 3 2 10" xfId="423"/>
    <cellStyle name="标题 3 2 11" xfId="424"/>
    <cellStyle name="标题 3 2 12" xfId="425"/>
    <cellStyle name="标题 3 2 13" xfId="426"/>
    <cellStyle name="标题 3 2 14" xfId="427"/>
    <cellStyle name="标题 3 2 15" xfId="428"/>
    <cellStyle name="标题 3 2 16" xfId="429"/>
    <cellStyle name="标题 3 2 17" xfId="430"/>
    <cellStyle name="标题 3 2 18" xfId="431"/>
    <cellStyle name="标题 3 2 19" xfId="432"/>
    <cellStyle name="标题 3 2 2" xfId="433"/>
    <cellStyle name="标题 3 2 20" xfId="434"/>
    <cellStyle name="标题 3 2 21" xfId="435"/>
    <cellStyle name="标题 3 2 3" xfId="436"/>
    <cellStyle name="标题 3 2 4" xfId="437"/>
    <cellStyle name="标题 3 2 5" xfId="438"/>
    <cellStyle name="标题 3 2 6" xfId="439"/>
    <cellStyle name="标题 3 2 7" xfId="440"/>
    <cellStyle name="标题 3 2 8" xfId="441"/>
    <cellStyle name="标题 3 2 9" xfId="442"/>
    <cellStyle name="标题 4 2" xfId="443"/>
    <cellStyle name="标题 4 2 10" xfId="444"/>
    <cellStyle name="标题 4 2 11" xfId="445"/>
    <cellStyle name="标题 4 2 12" xfId="446"/>
    <cellStyle name="标题 4 2 13" xfId="447"/>
    <cellStyle name="标题 4 2 14" xfId="448"/>
    <cellStyle name="标题 4 2 15" xfId="449"/>
    <cellStyle name="标题 4 2 16" xfId="450"/>
    <cellStyle name="标题 4 2 17" xfId="451"/>
    <cellStyle name="标题 4 2 18" xfId="452"/>
    <cellStyle name="标题 4 2 19" xfId="453"/>
    <cellStyle name="标题 4 2 2" xfId="454"/>
    <cellStyle name="标题 4 2 20" xfId="455"/>
    <cellStyle name="标题 4 2 21" xfId="456"/>
    <cellStyle name="标题 4 2 3" xfId="457"/>
    <cellStyle name="标题 4 2 4" xfId="458"/>
    <cellStyle name="标题 4 2 5" xfId="459"/>
    <cellStyle name="标题 4 2 6" xfId="460"/>
    <cellStyle name="标题 4 2 7" xfId="461"/>
    <cellStyle name="标题 4 2 8" xfId="462"/>
    <cellStyle name="标题 4 2 9" xfId="463"/>
    <cellStyle name="标题 5" xfId="464"/>
    <cellStyle name="标题 5 10" xfId="465"/>
    <cellStyle name="标题 5 11" xfId="466"/>
    <cellStyle name="标题 5 12" xfId="467"/>
    <cellStyle name="标题 5 13" xfId="468"/>
    <cellStyle name="标题 5 14" xfId="469"/>
    <cellStyle name="标题 5 15" xfId="470"/>
    <cellStyle name="标题 5 16" xfId="471"/>
    <cellStyle name="标题 5 17" xfId="472"/>
    <cellStyle name="标题 5 18" xfId="473"/>
    <cellStyle name="标题 5 19" xfId="474"/>
    <cellStyle name="标题 5 2" xfId="475"/>
    <cellStyle name="标题 5 20" xfId="476"/>
    <cellStyle name="标题 5 21" xfId="477"/>
    <cellStyle name="标题 5 3" xfId="478"/>
    <cellStyle name="标题 5 4" xfId="479"/>
    <cellStyle name="标题 5 5" xfId="480"/>
    <cellStyle name="标题 5 6" xfId="481"/>
    <cellStyle name="标题 5 7" xfId="482"/>
    <cellStyle name="标题 5 8" xfId="483"/>
    <cellStyle name="标题 5 9" xfId="484"/>
    <cellStyle name="差 2" xfId="485"/>
    <cellStyle name="差 2 10" xfId="486"/>
    <cellStyle name="差 2 11" xfId="487"/>
    <cellStyle name="差 2 12" xfId="488"/>
    <cellStyle name="差 2 13" xfId="489"/>
    <cellStyle name="差 2 14" xfId="490"/>
    <cellStyle name="差 2 15" xfId="491"/>
    <cellStyle name="差 2 16" xfId="492"/>
    <cellStyle name="差 2 17" xfId="493"/>
    <cellStyle name="差 2 18" xfId="494"/>
    <cellStyle name="差 2 19" xfId="495"/>
    <cellStyle name="差 2 2" xfId="496"/>
    <cellStyle name="差 2 20" xfId="497"/>
    <cellStyle name="差 2 21" xfId="498"/>
    <cellStyle name="差 2 3" xfId="499"/>
    <cellStyle name="差 2 4" xfId="500"/>
    <cellStyle name="差 2 5" xfId="501"/>
    <cellStyle name="差 2 6" xfId="502"/>
    <cellStyle name="差 2 7" xfId="503"/>
    <cellStyle name="差 2 8" xfId="504"/>
    <cellStyle name="差 2 9" xfId="505"/>
    <cellStyle name="常规" xfId="0" builtinId="0"/>
    <cellStyle name="常规 10" xfId="506"/>
    <cellStyle name="常规 10 10" xfId="507"/>
    <cellStyle name="常规 10 11" xfId="508"/>
    <cellStyle name="常规 10 12" xfId="509"/>
    <cellStyle name="常规 10 13" xfId="510"/>
    <cellStyle name="常规 10 14" xfId="511"/>
    <cellStyle name="常规 10 14 2 2" xfId="512"/>
    <cellStyle name="常规 10 14 2 2 10" xfId="513"/>
    <cellStyle name="常规 10 14 2 2 11" xfId="514"/>
    <cellStyle name="常规 10 14 2 2 12" xfId="515"/>
    <cellStyle name="常规 10 14 2 2 13" xfId="516"/>
    <cellStyle name="常规 10 14 2 2 14" xfId="517"/>
    <cellStyle name="常规 10 14 2 2 15" xfId="518"/>
    <cellStyle name="常规 10 14 2 2 16" xfId="519"/>
    <cellStyle name="常规 10 14 2 2 17" xfId="520"/>
    <cellStyle name="常规 10 14 2 2 18" xfId="521"/>
    <cellStyle name="常规 10 14 2 2 19" xfId="522"/>
    <cellStyle name="常规 10 14 2 2 2" xfId="523"/>
    <cellStyle name="常规 10 14 2 2 20" xfId="524"/>
    <cellStyle name="常规 10 14 2 2 21" xfId="525"/>
    <cellStyle name="常规 10 14 2 2 3" xfId="526"/>
    <cellStyle name="常规 10 14 2 2 4" xfId="527"/>
    <cellStyle name="常规 10 14 2 2 5" xfId="528"/>
    <cellStyle name="常规 10 14 2 2 6" xfId="529"/>
    <cellStyle name="常规 10 14 2 2 7" xfId="530"/>
    <cellStyle name="常规 10 14 2 2 8" xfId="531"/>
    <cellStyle name="常规 10 14 2 2 9" xfId="532"/>
    <cellStyle name="常规 10 15" xfId="533"/>
    <cellStyle name="常规 10 16" xfId="534"/>
    <cellStyle name="常规 10 17" xfId="535"/>
    <cellStyle name="常规 10 18" xfId="536"/>
    <cellStyle name="常规 10 19" xfId="537"/>
    <cellStyle name="常规 10 2" xfId="538"/>
    <cellStyle name="常规 10 2 2" xfId="539"/>
    <cellStyle name="常规 10 2 2 10" xfId="540"/>
    <cellStyle name="常规 10 2 2 11" xfId="541"/>
    <cellStyle name="常规 10 2 2 12" xfId="542"/>
    <cellStyle name="常规 10 2 2 13" xfId="543"/>
    <cellStyle name="常规 10 2 2 14" xfId="544"/>
    <cellStyle name="常规 10 2 2 15" xfId="545"/>
    <cellStyle name="常规 10 2 2 16" xfId="546"/>
    <cellStyle name="常规 10 2 2 17" xfId="547"/>
    <cellStyle name="常规 10 2 2 18" xfId="548"/>
    <cellStyle name="常规 10 2 2 19" xfId="549"/>
    <cellStyle name="常规 10 2 2 2" xfId="550"/>
    <cellStyle name="常规 10 2 2 20" xfId="551"/>
    <cellStyle name="常规 10 2 2 21" xfId="552"/>
    <cellStyle name="常规 10 2 2 3" xfId="553"/>
    <cellStyle name="常规 10 2 2 4" xfId="554"/>
    <cellStyle name="常规 10 2 2 5" xfId="555"/>
    <cellStyle name="常规 10 2 2 6" xfId="556"/>
    <cellStyle name="常规 10 2 2 7" xfId="557"/>
    <cellStyle name="常规 10 2 2 8" xfId="558"/>
    <cellStyle name="常规 10 2 2 9" xfId="559"/>
    <cellStyle name="常规 10 20" xfId="560"/>
    <cellStyle name="常规 10 21" xfId="561"/>
    <cellStyle name="常规 10 22" xfId="562"/>
    <cellStyle name="常规 10 3" xfId="563"/>
    <cellStyle name="常规 10 3 10" xfId="564"/>
    <cellStyle name="常规 10 3 11" xfId="565"/>
    <cellStyle name="常规 10 3 12" xfId="566"/>
    <cellStyle name="常规 10 3 13" xfId="567"/>
    <cellStyle name="常规 10 3 14" xfId="568"/>
    <cellStyle name="常规 10 3 15" xfId="569"/>
    <cellStyle name="常规 10 3 16" xfId="570"/>
    <cellStyle name="常规 10 3 17" xfId="571"/>
    <cellStyle name="常规 10 3 18" xfId="572"/>
    <cellStyle name="常规 10 3 19" xfId="573"/>
    <cellStyle name="常规 10 3 2" xfId="574"/>
    <cellStyle name="常规 10 3 20" xfId="575"/>
    <cellStyle name="常规 10 3 21" xfId="576"/>
    <cellStyle name="常规 10 3 3" xfId="577"/>
    <cellStyle name="常规 10 3 4" xfId="578"/>
    <cellStyle name="常规 10 3 5" xfId="579"/>
    <cellStyle name="常规 10 3 6" xfId="580"/>
    <cellStyle name="常规 10 3 7" xfId="581"/>
    <cellStyle name="常规 10 3 8" xfId="582"/>
    <cellStyle name="常规 10 3 9" xfId="583"/>
    <cellStyle name="常规 10 4" xfId="584"/>
    <cellStyle name="常规 10 5" xfId="585"/>
    <cellStyle name="常规 10 6" xfId="586"/>
    <cellStyle name="常规 10 7" xfId="587"/>
    <cellStyle name="常规 10 8" xfId="588"/>
    <cellStyle name="常规 10 9" xfId="589"/>
    <cellStyle name="常规 11" xfId="590"/>
    <cellStyle name="常规 11 10" xfId="591"/>
    <cellStyle name="常规 11 11" xfId="592"/>
    <cellStyle name="常规 11 12" xfId="593"/>
    <cellStyle name="常规 11 13" xfId="594"/>
    <cellStyle name="常规 11 14" xfId="595"/>
    <cellStyle name="常规 11 15" xfId="596"/>
    <cellStyle name="常规 11 16" xfId="597"/>
    <cellStyle name="常规 11 17" xfId="598"/>
    <cellStyle name="常规 11 18" xfId="599"/>
    <cellStyle name="常规 11 19" xfId="600"/>
    <cellStyle name="常规 11 2" xfId="601"/>
    <cellStyle name="常规 11 20" xfId="602"/>
    <cellStyle name="常规 11 21" xfId="603"/>
    <cellStyle name="常规 11 3" xfId="604"/>
    <cellStyle name="常规 11 4" xfId="605"/>
    <cellStyle name="常规 11 5" xfId="606"/>
    <cellStyle name="常规 11 6" xfId="607"/>
    <cellStyle name="常规 11 7" xfId="608"/>
    <cellStyle name="常规 11 8" xfId="609"/>
    <cellStyle name="常规 11 9" xfId="610"/>
    <cellStyle name="常规 132" xfId="611"/>
    <cellStyle name="常规 2" xfId="612"/>
    <cellStyle name="常规 2 10" xfId="613"/>
    <cellStyle name="常规 2 11" xfId="614"/>
    <cellStyle name="常规 2 12" xfId="615"/>
    <cellStyle name="常规 2 13" xfId="616"/>
    <cellStyle name="常规 2 14" xfId="617"/>
    <cellStyle name="常规 2 15" xfId="618"/>
    <cellStyle name="常规 2 16" xfId="619"/>
    <cellStyle name="常规 2 17" xfId="620"/>
    <cellStyle name="常规 2 18" xfId="621"/>
    <cellStyle name="常规 2 19" xfId="622"/>
    <cellStyle name="常规 2 2" xfId="623"/>
    <cellStyle name="常规 2 2 4" xfId="624"/>
    <cellStyle name="常规 2 2 4 10" xfId="625"/>
    <cellStyle name="常规 2 2 4 11" xfId="626"/>
    <cellStyle name="常规 2 2 4 12" xfId="627"/>
    <cellStyle name="常规 2 2 4 13" xfId="628"/>
    <cellStyle name="常规 2 2 4 14" xfId="629"/>
    <cellStyle name="常规 2 2 4 15" xfId="630"/>
    <cellStyle name="常规 2 2 4 16" xfId="631"/>
    <cellStyle name="常规 2 2 4 17" xfId="632"/>
    <cellStyle name="常规 2 2 4 18" xfId="633"/>
    <cellStyle name="常规 2 2 4 19" xfId="634"/>
    <cellStyle name="常规 2 2 4 2" xfId="635"/>
    <cellStyle name="常规 2 2 4 2 10" xfId="636"/>
    <cellStyle name="常规 2 2 4 2 11" xfId="637"/>
    <cellStyle name="常规 2 2 4 2 12" xfId="638"/>
    <cellStyle name="常规 2 2 4 2 13" xfId="639"/>
    <cellStyle name="常规 2 2 4 2 14" xfId="640"/>
    <cellStyle name="常规 2 2 4 2 15" xfId="641"/>
    <cellStyle name="常规 2 2 4 2 16" xfId="642"/>
    <cellStyle name="常规 2 2 4 2 17" xfId="643"/>
    <cellStyle name="常规 2 2 4 2 18" xfId="644"/>
    <cellStyle name="常规 2 2 4 2 19" xfId="645"/>
    <cellStyle name="常规 2 2 4 2 2" xfId="646"/>
    <cellStyle name="常规 2 2 4 2 20" xfId="647"/>
    <cellStyle name="常规 2 2 4 2 21" xfId="648"/>
    <cellStyle name="常规 2 2 4 2 3" xfId="649"/>
    <cellStyle name="常规 2 2 4 2 4" xfId="650"/>
    <cellStyle name="常规 2 2 4 2 5" xfId="651"/>
    <cellStyle name="常规 2 2 4 2 6" xfId="652"/>
    <cellStyle name="常规 2 2 4 2 7" xfId="653"/>
    <cellStyle name="常规 2 2 4 2 8" xfId="654"/>
    <cellStyle name="常规 2 2 4 2 9" xfId="655"/>
    <cellStyle name="常规 2 2 4 20" xfId="656"/>
    <cellStyle name="常规 2 2 4 21" xfId="657"/>
    <cellStyle name="常规 2 2 4 22" xfId="658"/>
    <cellStyle name="常规 2 2 4 23" xfId="659"/>
    <cellStyle name="常规 2 2 4 3" xfId="660"/>
    <cellStyle name="常规 2 2 4 3 10" xfId="661"/>
    <cellStyle name="常规 2 2 4 3 11" xfId="662"/>
    <cellStyle name="常规 2 2 4 3 12" xfId="663"/>
    <cellStyle name="常规 2 2 4 3 13" xfId="664"/>
    <cellStyle name="常规 2 2 4 3 14" xfId="665"/>
    <cellStyle name="常规 2 2 4 3 15" xfId="666"/>
    <cellStyle name="常规 2 2 4 3 16" xfId="667"/>
    <cellStyle name="常规 2 2 4 3 17" xfId="668"/>
    <cellStyle name="常规 2 2 4 3 18" xfId="669"/>
    <cellStyle name="常规 2 2 4 3 19" xfId="670"/>
    <cellStyle name="常规 2 2 4 3 2" xfId="671"/>
    <cellStyle name="常规 2 2 4 3 20" xfId="672"/>
    <cellStyle name="常规 2 2 4 3 21" xfId="673"/>
    <cellStyle name="常规 2 2 4 3 3" xfId="674"/>
    <cellStyle name="常规 2 2 4 3 4" xfId="675"/>
    <cellStyle name="常规 2 2 4 3 5" xfId="676"/>
    <cellStyle name="常规 2 2 4 3 6" xfId="677"/>
    <cellStyle name="常规 2 2 4 3 7" xfId="678"/>
    <cellStyle name="常规 2 2 4 3 8" xfId="679"/>
    <cellStyle name="常规 2 2 4 3 9" xfId="680"/>
    <cellStyle name="常规 2 2 4 4" xfId="681"/>
    <cellStyle name="常规 2 2 4 5" xfId="682"/>
    <cellStyle name="常规 2 2 4 6" xfId="683"/>
    <cellStyle name="常规 2 2 4 7" xfId="684"/>
    <cellStyle name="常规 2 2 4 8" xfId="685"/>
    <cellStyle name="常规 2 2 4 9" xfId="686"/>
    <cellStyle name="常规 2 20" xfId="687"/>
    <cellStyle name="常规 2 21" xfId="688"/>
    <cellStyle name="常规 2 22" xfId="689"/>
    <cellStyle name="常规 2 3" xfId="690"/>
    <cellStyle name="常规 2 3 10" xfId="691"/>
    <cellStyle name="常规 2 3 11" xfId="692"/>
    <cellStyle name="常规 2 3 12" xfId="693"/>
    <cellStyle name="常规 2 3 13" xfId="694"/>
    <cellStyle name="常规 2 3 14" xfId="695"/>
    <cellStyle name="常规 2 3 15" xfId="696"/>
    <cellStyle name="常规 2 3 16" xfId="697"/>
    <cellStyle name="常规 2 3 17" xfId="698"/>
    <cellStyle name="常规 2 3 18" xfId="699"/>
    <cellStyle name="常规 2 3 19" xfId="700"/>
    <cellStyle name="常规 2 3 2" xfId="701"/>
    <cellStyle name="常规 2 3 20" xfId="702"/>
    <cellStyle name="常规 2 3 21" xfId="703"/>
    <cellStyle name="常规 2 3 3" xfId="704"/>
    <cellStyle name="常规 2 3 4" xfId="705"/>
    <cellStyle name="常规 2 3 5" xfId="706"/>
    <cellStyle name="常规 2 3 6" xfId="707"/>
    <cellStyle name="常规 2 3 7" xfId="708"/>
    <cellStyle name="常规 2 3 8" xfId="709"/>
    <cellStyle name="常规 2 3 9" xfId="710"/>
    <cellStyle name="常规 2 4" xfId="711"/>
    <cellStyle name="常规 2 5" xfId="712"/>
    <cellStyle name="常规 2 6" xfId="713"/>
    <cellStyle name="常规 2 7" xfId="714"/>
    <cellStyle name="常规 2 8" xfId="715"/>
    <cellStyle name="常规 2 9" xfId="716"/>
    <cellStyle name="常规 22" xfId="717"/>
    <cellStyle name="常规 22 10" xfId="718"/>
    <cellStyle name="常规 22 11" xfId="719"/>
    <cellStyle name="常规 22 12" xfId="720"/>
    <cellStyle name="常规 22 13" xfId="721"/>
    <cellStyle name="常规 22 14" xfId="722"/>
    <cellStyle name="常规 22 15" xfId="723"/>
    <cellStyle name="常规 22 16" xfId="724"/>
    <cellStyle name="常规 22 17" xfId="725"/>
    <cellStyle name="常规 22 18" xfId="726"/>
    <cellStyle name="常规 22 19" xfId="727"/>
    <cellStyle name="常规 22 2" xfId="728"/>
    <cellStyle name="常规 22 20" xfId="729"/>
    <cellStyle name="常规 22 3" xfId="730"/>
    <cellStyle name="常规 22 4" xfId="731"/>
    <cellStyle name="常规 22 5" xfId="732"/>
    <cellStyle name="常规 22 6" xfId="733"/>
    <cellStyle name="常规 22 7" xfId="734"/>
    <cellStyle name="常规 22 8" xfId="735"/>
    <cellStyle name="常规 22 9" xfId="736"/>
    <cellStyle name="常规 3" xfId="737"/>
    <cellStyle name="常规 3 10" xfId="738"/>
    <cellStyle name="常规 3 11" xfId="739"/>
    <cellStyle name="常规 3 12" xfId="740"/>
    <cellStyle name="常规 3 13" xfId="741"/>
    <cellStyle name="常规 3 14" xfId="742"/>
    <cellStyle name="常规 3 15" xfId="743"/>
    <cellStyle name="常规 3 16" xfId="744"/>
    <cellStyle name="常规 3 17" xfId="745"/>
    <cellStyle name="常规 3 18" xfId="746"/>
    <cellStyle name="常规 3 19" xfId="747"/>
    <cellStyle name="常规 3 2" xfId="748"/>
    <cellStyle name="常规 3 20" xfId="749"/>
    <cellStyle name="常规 3 21" xfId="750"/>
    <cellStyle name="常规 3 3" xfId="751"/>
    <cellStyle name="常规 3 4" xfId="752"/>
    <cellStyle name="常规 3 5" xfId="753"/>
    <cellStyle name="常规 3 6" xfId="754"/>
    <cellStyle name="常规 3 7" xfId="755"/>
    <cellStyle name="常规 3 8" xfId="756"/>
    <cellStyle name="常规 3 9" xfId="757"/>
    <cellStyle name="常规 35" xfId="758"/>
    <cellStyle name="常规 35 10" xfId="759"/>
    <cellStyle name="常规 35 11" xfId="760"/>
    <cellStyle name="常规 35 12" xfId="761"/>
    <cellStyle name="常规 35 13" xfId="762"/>
    <cellStyle name="常规 35 14" xfId="763"/>
    <cellStyle name="常规 35 15" xfId="764"/>
    <cellStyle name="常规 35 16" xfId="765"/>
    <cellStyle name="常规 35 17" xfId="766"/>
    <cellStyle name="常规 35 18" xfId="767"/>
    <cellStyle name="常规 35 19" xfId="768"/>
    <cellStyle name="常规 35 2" xfId="769"/>
    <cellStyle name="常规 35 2 10" xfId="770"/>
    <cellStyle name="常规 35 2 11" xfId="771"/>
    <cellStyle name="常规 35 2 12" xfId="772"/>
    <cellStyle name="常规 35 2 13" xfId="773"/>
    <cellStyle name="常规 35 2 14" xfId="774"/>
    <cellStyle name="常规 35 2 15" xfId="775"/>
    <cellStyle name="常规 35 2 16" xfId="776"/>
    <cellStyle name="常规 35 2 17" xfId="777"/>
    <cellStyle name="常规 35 2 18" xfId="778"/>
    <cellStyle name="常规 35 2 19" xfId="779"/>
    <cellStyle name="常规 35 2 2" xfId="780"/>
    <cellStyle name="常规 35 2 20" xfId="781"/>
    <cellStyle name="常规 35 2 21" xfId="782"/>
    <cellStyle name="常规 35 2 3" xfId="783"/>
    <cellStyle name="常规 35 2 4" xfId="784"/>
    <cellStyle name="常规 35 2 5" xfId="785"/>
    <cellStyle name="常规 35 2 6" xfId="786"/>
    <cellStyle name="常规 35 2 7" xfId="787"/>
    <cellStyle name="常规 35 2 8" xfId="788"/>
    <cellStyle name="常规 35 2 9" xfId="789"/>
    <cellStyle name="常规 35 20" xfId="790"/>
    <cellStyle name="常规 35 21" xfId="791"/>
    <cellStyle name="常规 35 22" xfId="792"/>
    <cellStyle name="常规 35 23" xfId="793"/>
    <cellStyle name="常规 35 3" xfId="794"/>
    <cellStyle name="常规 35 3 10" xfId="795"/>
    <cellStyle name="常规 35 3 11" xfId="796"/>
    <cellStyle name="常规 35 3 12" xfId="797"/>
    <cellStyle name="常规 35 3 13" xfId="798"/>
    <cellStyle name="常规 35 3 14" xfId="799"/>
    <cellStyle name="常规 35 3 15" xfId="800"/>
    <cellStyle name="常规 35 3 16" xfId="801"/>
    <cellStyle name="常规 35 3 17" xfId="802"/>
    <cellStyle name="常规 35 3 18" xfId="803"/>
    <cellStyle name="常规 35 3 19" xfId="804"/>
    <cellStyle name="常规 35 3 2" xfId="805"/>
    <cellStyle name="常规 35 3 20" xfId="806"/>
    <cellStyle name="常规 35 3 21" xfId="807"/>
    <cellStyle name="常规 35 3 3" xfId="808"/>
    <cellStyle name="常规 35 3 4" xfId="809"/>
    <cellStyle name="常规 35 3 5" xfId="810"/>
    <cellStyle name="常规 35 3 6" xfId="811"/>
    <cellStyle name="常规 35 3 7" xfId="812"/>
    <cellStyle name="常规 35 3 8" xfId="813"/>
    <cellStyle name="常规 35 3 9" xfId="814"/>
    <cellStyle name="常规 35 4" xfId="815"/>
    <cellStyle name="常规 35 5" xfId="816"/>
    <cellStyle name="常规 35 6" xfId="817"/>
    <cellStyle name="常规 35 7" xfId="818"/>
    <cellStyle name="常规 35 8" xfId="819"/>
    <cellStyle name="常规 35 9" xfId="820"/>
    <cellStyle name="常规 4" xfId="821"/>
    <cellStyle name="常规 4 10" xfId="822"/>
    <cellStyle name="常规 4 11" xfId="823"/>
    <cellStyle name="常规 4 12" xfId="824"/>
    <cellStyle name="常规 4 13" xfId="825"/>
    <cellStyle name="常规 4 14" xfId="826"/>
    <cellStyle name="常规 4 15" xfId="827"/>
    <cellStyle name="常规 4 16" xfId="828"/>
    <cellStyle name="常规 4 17" xfId="829"/>
    <cellStyle name="常规 4 18" xfId="830"/>
    <cellStyle name="常规 4 19" xfId="831"/>
    <cellStyle name="常规 4 2" xfId="832"/>
    <cellStyle name="常规 4 2 10" xfId="833"/>
    <cellStyle name="常规 4 2 11" xfId="834"/>
    <cellStyle name="常规 4 2 12" xfId="835"/>
    <cellStyle name="常规 4 2 13" xfId="836"/>
    <cellStyle name="常规 4 2 14" xfId="837"/>
    <cellStyle name="常规 4 2 15" xfId="838"/>
    <cellStyle name="常规 4 2 16" xfId="839"/>
    <cellStyle name="常规 4 2 17" xfId="840"/>
    <cellStyle name="常规 4 2 18" xfId="841"/>
    <cellStyle name="常规 4 2 19" xfId="842"/>
    <cellStyle name="常规 4 2 2" xfId="843"/>
    <cellStyle name="常规 4 2 20" xfId="844"/>
    <cellStyle name="常规 4 2 21" xfId="845"/>
    <cellStyle name="常规 4 2 3" xfId="846"/>
    <cellStyle name="常规 4 2 4" xfId="847"/>
    <cellStyle name="常规 4 2 5" xfId="848"/>
    <cellStyle name="常规 4 2 6" xfId="849"/>
    <cellStyle name="常规 4 2 7" xfId="850"/>
    <cellStyle name="常规 4 2 8" xfId="851"/>
    <cellStyle name="常规 4 2 9" xfId="852"/>
    <cellStyle name="常规 4 20" xfId="853"/>
    <cellStyle name="常规 4 21" xfId="854"/>
    <cellStyle name="常规 4 22" xfId="855"/>
    <cellStyle name="常规 4 3" xfId="856"/>
    <cellStyle name="常规 4 4" xfId="857"/>
    <cellStyle name="常规 4 5" xfId="858"/>
    <cellStyle name="常规 4 6" xfId="859"/>
    <cellStyle name="常规 4 7" xfId="860"/>
    <cellStyle name="常规 4 8" xfId="861"/>
    <cellStyle name="常规 4 9" xfId="862"/>
    <cellStyle name="常规 5" xfId="863"/>
    <cellStyle name="常规 5 10" xfId="864"/>
    <cellStyle name="常规 5 11" xfId="865"/>
    <cellStyle name="常规 5 12" xfId="866"/>
    <cellStyle name="常规 5 13" xfId="867"/>
    <cellStyle name="常规 5 14" xfId="868"/>
    <cellStyle name="常规 5 15" xfId="869"/>
    <cellStyle name="常规 5 16" xfId="870"/>
    <cellStyle name="常规 5 17" xfId="871"/>
    <cellStyle name="常规 5 18" xfId="872"/>
    <cellStyle name="常规 5 19" xfId="873"/>
    <cellStyle name="常规 5 2" xfId="874"/>
    <cellStyle name="常规 5 20" xfId="875"/>
    <cellStyle name="常规 5 21" xfId="876"/>
    <cellStyle name="常规 5 3" xfId="877"/>
    <cellStyle name="常规 5 4" xfId="878"/>
    <cellStyle name="常规 5 5" xfId="879"/>
    <cellStyle name="常规 5 6" xfId="880"/>
    <cellStyle name="常规 5 7" xfId="881"/>
    <cellStyle name="常规 5 8" xfId="882"/>
    <cellStyle name="常规 5 9" xfId="883"/>
    <cellStyle name="常规 6" xfId="884"/>
    <cellStyle name="常规 6 10" xfId="885"/>
    <cellStyle name="常规 6 11" xfId="886"/>
    <cellStyle name="常规 6 12" xfId="887"/>
    <cellStyle name="常规 6 13" xfId="888"/>
    <cellStyle name="常规 6 14" xfId="889"/>
    <cellStyle name="常规 6 15" xfId="890"/>
    <cellStyle name="常规 6 16" xfId="891"/>
    <cellStyle name="常规 6 17" xfId="892"/>
    <cellStyle name="常规 6 18" xfId="893"/>
    <cellStyle name="常规 6 19" xfId="894"/>
    <cellStyle name="常规 6 2" xfId="895"/>
    <cellStyle name="常规 6 20" xfId="896"/>
    <cellStyle name="常规 6 21" xfId="897"/>
    <cellStyle name="常规 6 3" xfId="898"/>
    <cellStyle name="常规 6 4" xfId="899"/>
    <cellStyle name="常规 6 5" xfId="900"/>
    <cellStyle name="常规 6 6" xfId="901"/>
    <cellStyle name="常规 6 7" xfId="902"/>
    <cellStyle name="常规 6 8" xfId="903"/>
    <cellStyle name="常规 6 9" xfId="904"/>
    <cellStyle name="常规 7" xfId="905"/>
    <cellStyle name="常规 7 10" xfId="906"/>
    <cellStyle name="常规 7 11" xfId="907"/>
    <cellStyle name="常规 7 12" xfId="908"/>
    <cellStyle name="常规 7 13" xfId="909"/>
    <cellStyle name="常规 7 14" xfId="910"/>
    <cellStyle name="常规 7 15" xfId="911"/>
    <cellStyle name="常规 7 16" xfId="912"/>
    <cellStyle name="常规 7 17" xfId="913"/>
    <cellStyle name="常规 7 18" xfId="914"/>
    <cellStyle name="常规 7 19" xfId="915"/>
    <cellStyle name="常规 7 2" xfId="916"/>
    <cellStyle name="常规 7 2 10" xfId="917"/>
    <cellStyle name="常规 7 2 11" xfId="918"/>
    <cellStyle name="常规 7 2 12" xfId="919"/>
    <cellStyle name="常规 7 2 13" xfId="920"/>
    <cellStyle name="常规 7 2 14" xfId="921"/>
    <cellStyle name="常规 7 2 15" xfId="922"/>
    <cellStyle name="常规 7 2 16" xfId="923"/>
    <cellStyle name="常规 7 2 17" xfId="924"/>
    <cellStyle name="常规 7 2 18" xfId="925"/>
    <cellStyle name="常规 7 2 19" xfId="926"/>
    <cellStyle name="常规 7 2 2" xfId="927"/>
    <cellStyle name="常规 7 2 20" xfId="928"/>
    <cellStyle name="常规 7 2 21" xfId="929"/>
    <cellStyle name="常规 7 2 3" xfId="930"/>
    <cellStyle name="常规 7 2 4" xfId="931"/>
    <cellStyle name="常规 7 2 5" xfId="932"/>
    <cellStyle name="常规 7 2 6" xfId="933"/>
    <cellStyle name="常规 7 2 7" xfId="934"/>
    <cellStyle name="常规 7 2 8" xfId="935"/>
    <cellStyle name="常规 7 2 9" xfId="936"/>
    <cellStyle name="常规 7 20" xfId="937"/>
    <cellStyle name="常规 7 21" xfId="938"/>
    <cellStyle name="常规 7 22" xfId="939"/>
    <cellStyle name="常规 7 3" xfId="940"/>
    <cellStyle name="常规 7 4" xfId="941"/>
    <cellStyle name="常规 7 5" xfId="942"/>
    <cellStyle name="常规 7 6" xfId="943"/>
    <cellStyle name="常规 7 7" xfId="944"/>
    <cellStyle name="常规 7 8" xfId="945"/>
    <cellStyle name="常规 7 9" xfId="946"/>
    <cellStyle name="常规 8" xfId="947"/>
    <cellStyle name="常规 8 10" xfId="948"/>
    <cellStyle name="常规 8 11" xfId="949"/>
    <cellStyle name="常规 8 12" xfId="950"/>
    <cellStyle name="常规 8 13" xfId="951"/>
    <cellStyle name="常规 8 14" xfId="952"/>
    <cellStyle name="常规 8 15" xfId="953"/>
    <cellStyle name="常规 8 16" xfId="954"/>
    <cellStyle name="常规 8 17" xfId="955"/>
    <cellStyle name="常规 8 18" xfId="956"/>
    <cellStyle name="常规 8 19" xfId="957"/>
    <cellStyle name="常规 8 2" xfId="958"/>
    <cellStyle name="常规 8 20" xfId="959"/>
    <cellStyle name="常规 8 21" xfId="960"/>
    <cellStyle name="常规 8 3" xfId="961"/>
    <cellStyle name="常规 8 4" xfId="962"/>
    <cellStyle name="常规 8 5" xfId="963"/>
    <cellStyle name="常规 8 6" xfId="964"/>
    <cellStyle name="常规 8 7" xfId="965"/>
    <cellStyle name="常规 8 8" xfId="966"/>
    <cellStyle name="常规 8 9" xfId="967"/>
    <cellStyle name="常规 9" xfId="968"/>
    <cellStyle name="常规 9 10" xfId="969"/>
    <cellStyle name="常规 9 11" xfId="970"/>
    <cellStyle name="常规 9 12" xfId="971"/>
    <cellStyle name="常规 9 13" xfId="972"/>
    <cellStyle name="常规 9 14" xfId="973"/>
    <cellStyle name="常规 9 15" xfId="974"/>
    <cellStyle name="常规 9 16" xfId="975"/>
    <cellStyle name="常规 9 17" xfId="976"/>
    <cellStyle name="常规 9 18" xfId="977"/>
    <cellStyle name="常规 9 19" xfId="978"/>
    <cellStyle name="常规 9 2" xfId="979"/>
    <cellStyle name="常规 9 2 10" xfId="980"/>
    <cellStyle name="常规 9 2 11" xfId="981"/>
    <cellStyle name="常规 9 2 12" xfId="982"/>
    <cellStyle name="常规 9 2 13" xfId="983"/>
    <cellStyle name="常规 9 2 14" xfId="984"/>
    <cellStyle name="常规 9 2 15" xfId="985"/>
    <cellStyle name="常规 9 2 16" xfId="986"/>
    <cellStyle name="常规 9 2 17" xfId="987"/>
    <cellStyle name="常规 9 2 18" xfId="988"/>
    <cellStyle name="常规 9 2 19" xfId="989"/>
    <cellStyle name="常规 9 2 2" xfId="990"/>
    <cellStyle name="常规 9 2 20" xfId="991"/>
    <cellStyle name="常规 9 2 21" xfId="992"/>
    <cellStyle name="常规 9 2 3" xfId="993"/>
    <cellStyle name="常规 9 2 4" xfId="994"/>
    <cellStyle name="常规 9 2 5" xfId="995"/>
    <cellStyle name="常规 9 2 6" xfId="996"/>
    <cellStyle name="常规 9 2 7" xfId="997"/>
    <cellStyle name="常规 9 2 8" xfId="998"/>
    <cellStyle name="常规 9 2 9" xfId="999"/>
    <cellStyle name="常规 9 20" xfId="1000"/>
    <cellStyle name="常规 9 21" xfId="1001"/>
    <cellStyle name="常规 9 22" xfId="1002"/>
    <cellStyle name="常规 9 3" xfId="1003"/>
    <cellStyle name="常规 9 4" xfId="1004"/>
    <cellStyle name="常规 9 5" xfId="1005"/>
    <cellStyle name="常规 9 6" xfId="1006"/>
    <cellStyle name="常规 9 7" xfId="1007"/>
    <cellStyle name="常规 9 8" xfId="1008"/>
    <cellStyle name="常规 9 9" xfId="1009"/>
    <cellStyle name="常规 94" xfId="1010"/>
    <cellStyle name="常规_2009年国家奖助学金分配基础数据一览表 2 2" xfId="1011"/>
    <cellStyle name="常规_Sheet1" xfId="1012"/>
    <cellStyle name="好 2" xfId="1013"/>
    <cellStyle name="好 2 10" xfId="1014"/>
    <cellStyle name="好 2 11" xfId="1015"/>
    <cellStyle name="好 2 12" xfId="1016"/>
    <cellStyle name="好 2 13" xfId="1017"/>
    <cellStyle name="好 2 14" xfId="1018"/>
    <cellStyle name="好 2 15" xfId="1019"/>
    <cellStyle name="好 2 16" xfId="1020"/>
    <cellStyle name="好 2 17" xfId="1021"/>
    <cellStyle name="好 2 18" xfId="1022"/>
    <cellStyle name="好 2 19" xfId="1023"/>
    <cellStyle name="好 2 2" xfId="1024"/>
    <cellStyle name="好 2 20" xfId="1025"/>
    <cellStyle name="好 2 21" xfId="1026"/>
    <cellStyle name="好 2 3" xfId="1027"/>
    <cellStyle name="好 2 4" xfId="1028"/>
    <cellStyle name="好 2 5" xfId="1029"/>
    <cellStyle name="好 2 6" xfId="1030"/>
    <cellStyle name="好 2 7" xfId="1031"/>
    <cellStyle name="好 2 8" xfId="1032"/>
    <cellStyle name="好 2 9" xfId="1033"/>
    <cellStyle name="汇总 2" xfId="1034"/>
    <cellStyle name="汇总 2 10" xfId="1035"/>
    <cellStyle name="汇总 2 11" xfId="1036"/>
    <cellStyle name="汇总 2 12" xfId="1037"/>
    <cellStyle name="汇总 2 13" xfId="1038"/>
    <cellStyle name="汇总 2 14" xfId="1039"/>
    <cellStyle name="汇总 2 15" xfId="1040"/>
    <cellStyle name="汇总 2 16" xfId="1041"/>
    <cellStyle name="汇总 2 17" xfId="1042"/>
    <cellStyle name="汇总 2 18" xfId="1043"/>
    <cellStyle name="汇总 2 19" xfId="1044"/>
    <cellStyle name="汇总 2 2" xfId="1045"/>
    <cellStyle name="汇总 2 20" xfId="1046"/>
    <cellStyle name="汇总 2 21" xfId="1047"/>
    <cellStyle name="汇总 2 3" xfId="1048"/>
    <cellStyle name="汇总 2 4" xfId="1049"/>
    <cellStyle name="汇总 2 5" xfId="1050"/>
    <cellStyle name="汇总 2 6" xfId="1051"/>
    <cellStyle name="汇总 2 7" xfId="1052"/>
    <cellStyle name="汇总 2 8" xfId="1053"/>
    <cellStyle name="汇总 2 9" xfId="1054"/>
    <cellStyle name="货币 2" xfId="1055"/>
    <cellStyle name="货币 2 10" xfId="1056"/>
    <cellStyle name="货币 2 11" xfId="1057"/>
    <cellStyle name="货币 2 12" xfId="1058"/>
    <cellStyle name="货币 2 13" xfId="1059"/>
    <cellStyle name="货币 2 14" xfId="1060"/>
    <cellStyle name="货币 2 15" xfId="1061"/>
    <cellStyle name="货币 2 16" xfId="1062"/>
    <cellStyle name="货币 2 17" xfId="1063"/>
    <cellStyle name="货币 2 18" xfId="1064"/>
    <cellStyle name="货币 2 19" xfId="1065"/>
    <cellStyle name="货币 2 2" xfId="1066"/>
    <cellStyle name="货币 2 20" xfId="1067"/>
    <cellStyle name="货币 2 21" xfId="1068"/>
    <cellStyle name="货币 2 3" xfId="1069"/>
    <cellStyle name="货币 2 4" xfId="1070"/>
    <cellStyle name="货币 2 5" xfId="1071"/>
    <cellStyle name="货币 2 6" xfId="1072"/>
    <cellStyle name="货币 2 7" xfId="1073"/>
    <cellStyle name="货币 2 8" xfId="1074"/>
    <cellStyle name="货币 2 9" xfId="1075"/>
    <cellStyle name="货币 3" xfId="1076"/>
    <cellStyle name="货币 3 10" xfId="1077"/>
    <cellStyle name="货币 3 11" xfId="1078"/>
    <cellStyle name="货币 3 12" xfId="1079"/>
    <cellStyle name="货币 3 13" xfId="1080"/>
    <cellStyle name="货币 3 14" xfId="1081"/>
    <cellStyle name="货币 3 15" xfId="1082"/>
    <cellStyle name="货币 3 16" xfId="1083"/>
    <cellStyle name="货币 3 17" xfId="1084"/>
    <cellStyle name="货币 3 18" xfId="1085"/>
    <cellStyle name="货币 3 19" xfId="1086"/>
    <cellStyle name="货币 3 2" xfId="1087"/>
    <cellStyle name="货币 3 20" xfId="1088"/>
    <cellStyle name="货币 3 21" xfId="1089"/>
    <cellStyle name="货币 3 3" xfId="1090"/>
    <cellStyle name="货币 3 4" xfId="1091"/>
    <cellStyle name="货币 3 5" xfId="1092"/>
    <cellStyle name="货币 3 6" xfId="1093"/>
    <cellStyle name="货币 3 7" xfId="1094"/>
    <cellStyle name="货币 3 8" xfId="1095"/>
    <cellStyle name="货币 3 9" xfId="1096"/>
    <cellStyle name="货币 4" xfId="1097"/>
    <cellStyle name="货币 4 10" xfId="1098"/>
    <cellStyle name="货币 4 11" xfId="1099"/>
    <cellStyle name="货币 4 12" xfId="1100"/>
    <cellStyle name="货币 4 13" xfId="1101"/>
    <cellStyle name="货币 4 14" xfId="1102"/>
    <cellStyle name="货币 4 15" xfId="1103"/>
    <cellStyle name="货币 4 16" xfId="1104"/>
    <cellStyle name="货币 4 17" xfId="1105"/>
    <cellStyle name="货币 4 18" xfId="1106"/>
    <cellStyle name="货币 4 19" xfId="1107"/>
    <cellStyle name="货币 4 2" xfId="1108"/>
    <cellStyle name="货币 4 20" xfId="1109"/>
    <cellStyle name="货币 4 21" xfId="1110"/>
    <cellStyle name="货币 4 3" xfId="1111"/>
    <cellStyle name="货币 4 4" xfId="1112"/>
    <cellStyle name="货币 4 5" xfId="1113"/>
    <cellStyle name="货币 4 6" xfId="1114"/>
    <cellStyle name="货币 4 7" xfId="1115"/>
    <cellStyle name="货币 4 8" xfId="1116"/>
    <cellStyle name="货币 4 9" xfId="1117"/>
    <cellStyle name="计算 2" xfId="1118"/>
    <cellStyle name="计算 2 10" xfId="1119"/>
    <cellStyle name="计算 2 11" xfId="1120"/>
    <cellStyle name="计算 2 12" xfId="1121"/>
    <cellStyle name="计算 2 13" xfId="1122"/>
    <cellStyle name="计算 2 14" xfId="1123"/>
    <cellStyle name="计算 2 15" xfId="1124"/>
    <cellStyle name="计算 2 16" xfId="1125"/>
    <cellStyle name="计算 2 17" xfId="1126"/>
    <cellStyle name="计算 2 18" xfId="1127"/>
    <cellStyle name="计算 2 19" xfId="1128"/>
    <cellStyle name="计算 2 2" xfId="1129"/>
    <cellStyle name="计算 2 20" xfId="1130"/>
    <cellStyle name="计算 2 21" xfId="1131"/>
    <cellStyle name="计算 2 3" xfId="1132"/>
    <cellStyle name="计算 2 4" xfId="1133"/>
    <cellStyle name="计算 2 5" xfId="1134"/>
    <cellStyle name="计算 2 6" xfId="1135"/>
    <cellStyle name="计算 2 7" xfId="1136"/>
    <cellStyle name="计算 2 8" xfId="1137"/>
    <cellStyle name="计算 2 9" xfId="1138"/>
    <cellStyle name="检查单元格 2" xfId="1139"/>
    <cellStyle name="检查单元格 2 10" xfId="1140"/>
    <cellStyle name="检查单元格 2 11" xfId="1141"/>
    <cellStyle name="检查单元格 2 12" xfId="1142"/>
    <cellStyle name="检查单元格 2 13" xfId="1143"/>
    <cellStyle name="检查单元格 2 14" xfId="1144"/>
    <cellStyle name="检查单元格 2 15" xfId="1145"/>
    <cellStyle name="检查单元格 2 16" xfId="1146"/>
    <cellStyle name="检查单元格 2 17" xfId="1147"/>
    <cellStyle name="检查单元格 2 18" xfId="1148"/>
    <cellStyle name="检查单元格 2 19" xfId="1149"/>
    <cellStyle name="检查单元格 2 2" xfId="1150"/>
    <cellStyle name="检查单元格 2 20" xfId="1151"/>
    <cellStyle name="检查单元格 2 21" xfId="1152"/>
    <cellStyle name="检查单元格 2 3" xfId="1153"/>
    <cellStyle name="检查单元格 2 4" xfId="1154"/>
    <cellStyle name="检查单元格 2 5" xfId="1155"/>
    <cellStyle name="检查单元格 2 6" xfId="1156"/>
    <cellStyle name="检查单元格 2 7" xfId="1157"/>
    <cellStyle name="检查单元格 2 8" xfId="1158"/>
    <cellStyle name="检查单元格 2 9" xfId="1159"/>
    <cellStyle name="解释性文本 2" xfId="1160"/>
    <cellStyle name="解释性文本 2 10" xfId="1161"/>
    <cellStyle name="解释性文本 2 11" xfId="1162"/>
    <cellStyle name="解释性文本 2 12" xfId="1163"/>
    <cellStyle name="解释性文本 2 13" xfId="1164"/>
    <cellStyle name="解释性文本 2 14" xfId="1165"/>
    <cellStyle name="解释性文本 2 15" xfId="1166"/>
    <cellStyle name="解释性文本 2 16" xfId="1167"/>
    <cellStyle name="解释性文本 2 17" xfId="1168"/>
    <cellStyle name="解释性文本 2 18" xfId="1169"/>
    <cellStyle name="解释性文本 2 19" xfId="1170"/>
    <cellStyle name="解释性文本 2 2" xfId="1171"/>
    <cellStyle name="解释性文本 2 20" xfId="1172"/>
    <cellStyle name="解释性文本 2 21" xfId="1173"/>
    <cellStyle name="解释性文本 2 3" xfId="1174"/>
    <cellStyle name="解释性文本 2 4" xfId="1175"/>
    <cellStyle name="解释性文本 2 5" xfId="1176"/>
    <cellStyle name="解释性文本 2 6" xfId="1177"/>
    <cellStyle name="解释性文本 2 7" xfId="1178"/>
    <cellStyle name="解释性文本 2 8" xfId="1179"/>
    <cellStyle name="解释性文本 2 9" xfId="1180"/>
    <cellStyle name="警告文本 2" xfId="1181"/>
    <cellStyle name="警告文本 2 10" xfId="1182"/>
    <cellStyle name="警告文本 2 11" xfId="1183"/>
    <cellStyle name="警告文本 2 12" xfId="1184"/>
    <cellStyle name="警告文本 2 13" xfId="1185"/>
    <cellStyle name="警告文本 2 14" xfId="1186"/>
    <cellStyle name="警告文本 2 15" xfId="1187"/>
    <cellStyle name="警告文本 2 16" xfId="1188"/>
    <cellStyle name="警告文本 2 17" xfId="1189"/>
    <cellStyle name="警告文本 2 18" xfId="1190"/>
    <cellStyle name="警告文本 2 19" xfId="1191"/>
    <cellStyle name="警告文本 2 2" xfId="1192"/>
    <cellStyle name="警告文本 2 20" xfId="1193"/>
    <cellStyle name="警告文本 2 21" xfId="1194"/>
    <cellStyle name="警告文本 2 3" xfId="1195"/>
    <cellStyle name="警告文本 2 4" xfId="1196"/>
    <cellStyle name="警告文本 2 5" xfId="1197"/>
    <cellStyle name="警告文本 2 6" xfId="1198"/>
    <cellStyle name="警告文本 2 7" xfId="1199"/>
    <cellStyle name="警告文本 2 8" xfId="1200"/>
    <cellStyle name="警告文本 2 9" xfId="1201"/>
    <cellStyle name="链接单元格 2" xfId="1202"/>
    <cellStyle name="链接单元格 2 10" xfId="1203"/>
    <cellStyle name="链接单元格 2 11" xfId="1204"/>
    <cellStyle name="链接单元格 2 12" xfId="1205"/>
    <cellStyle name="链接单元格 2 13" xfId="1206"/>
    <cellStyle name="链接单元格 2 14" xfId="1207"/>
    <cellStyle name="链接单元格 2 15" xfId="1208"/>
    <cellStyle name="链接单元格 2 16" xfId="1209"/>
    <cellStyle name="链接单元格 2 17" xfId="1210"/>
    <cellStyle name="链接单元格 2 18" xfId="1211"/>
    <cellStyle name="链接单元格 2 19" xfId="1212"/>
    <cellStyle name="链接单元格 2 2" xfId="1213"/>
    <cellStyle name="链接单元格 2 20" xfId="1214"/>
    <cellStyle name="链接单元格 2 21" xfId="1215"/>
    <cellStyle name="链接单元格 2 3" xfId="1216"/>
    <cellStyle name="链接单元格 2 4" xfId="1217"/>
    <cellStyle name="链接单元格 2 5" xfId="1218"/>
    <cellStyle name="链接单元格 2 6" xfId="1219"/>
    <cellStyle name="链接单元格 2 7" xfId="1220"/>
    <cellStyle name="链接单元格 2 8" xfId="1221"/>
    <cellStyle name="链接单元格 2 9" xfId="1222"/>
    <cellStyle name="千位分隔 2" xfId="1223"/>
    <cellStyle name="千位分隔 2 10" xfId="1224"/>
    <cellStyle name="千位分隔 2 11" xfId="1225"/>
    <cellStyle name="千位分隔 2 12" xfId="1226"/>
    <cellStyle name="千位分隔 2 13" xfId="1227"/>
    <cellStyle name="千位分隔 2 14" xfId="1228"/>
    <cellStyle name="千位分隔 2 15" xfId="1229"/>
    <cellStyle name="千位分隔 2 16" xfId="1230"/>
    <cellStyle name="千位分隔 2 17" xfId="1231"/>
    <cellStyle name="千位分隔 2 18" xfId="1232"/>
    <cellStyle name="千位分隔 2 19" xfId="1233"/>
    <cellStyle name="千位分隔 2 2" xfId="1234"/>
    <cellStyle name="千位分隔 2 20" xfId="1235"/>
    <cellStyle name="千位分隔 2 21" xfId="1236"/>
    <cellStyle name="千位分隔 2 3" xfId="1237"/>
    <cellStyle name="千位分隔 2 4" xfId="1238"/>
    <cellStyle name="千位分隔 2 5" xfId="1239"/>
    <cellStyle name="千位分隔 2 6" xfId="1240"/>
    <cellStyle name="千位分隔 2 7" xfId="1241"/>
    <cellStyle name="千位分隔 2 8" xfId="1242"/>
    <cellStyle name="千位分隔 2 9" xfId="1243"/>
    <cellStyle name="强调文字颜色 1 2" xfId="1244"/>
    <cellStyle name="强调文字颜色 1 2 10" xfId="1245"/>
    <cellStyle name="强调文字颜色 1 2 11" xfId="1246"/>
    <cellStyle name="强调文字颜色 1 2 12" xfId="1247"/>
    <cellStyle name="强调文字颜色 1 2 13" xfId="1248"/>
    <cellStyle name="强调文字颜色 1 2 14" xfId="1249"/>
    <cellStyle name="强调文字颜色 1 2 15" xfId="1250"/>
    <cellStyle name="强调文字颜色 1 2 16" xfId="1251"/>
    <cellStyle name="强调文字颜色 1 2 17" xfId="1252"/>
    <cellStyle name="强调文字颜色 1 2 18" xfId="1253"/>
    <cellStyle name="强调文字颜色 1 2 19" xfId="1254"/>
    <cellStyle name="强调文字颜色 1 2 2" xfId="1255"/>
    <cellStyle name="强调文字颜色 1 2 20" xfId="1256"/>
    <cellStyle name="强调文字颜色 1 2 21" xfId="1257"/>
    <cellStyle name="强调文字颜色 1 2 3" xfId="1258"/>
    <cellStyle name="强调文字颜色 1 2 4" xfId="1259"/>
    <cellStyle name="强调文字颜色 1 2 5" xfId="1260"/>
    <cellStyle name="强调文字颜色 1 2 6" xfId="1261"/>
    <cellStyle name="强调文字颜色 1 2 7" xfId="1262"/>
    <cellStyle name="强调文字颜色 1 2 8" xfId="1263"/>
    <cellStyle name="强调文字颜色 1 2 9" xfId="1264"/>
    <cellStyle name="强调文字颜色 2 2" xfId="1265"/>
    <cellStyle name="强调文字颜色 2 2 10" xfId="1266"/>
    <cellStyle name="强调文字颜色 2 2 11" xfId="1267"/>
    <cellStyle name="强调文字颜色 2 2 12" xfId="1268"/>
    <cellStyle name="强调文字颜色 2 2 13" xfId="1269"/>
    <cellStyle name="强调文字颜色 2 2 14" xfId="1270"/>
    <cellStyle name="强调文字颜色 2 2 15" xfId="1271"/>
    <cellStyle name="强调文字颜色 2 2 16" xfId="1272"/>
    <cellStyle name="强调文字颜色 2 2 17" xfId="1273"/>
    <cellStyle name="强调文字颜色 2 2 18" xfId="1274"/>
    <cellStyle name="强调文字颜色 2 2 19" xfId="1275"/>
    <cellStyle name="强调文字颜色 2 2 2" xfId="1276"/>
    <cellStyle name="强调文字颜色 2 2 20" xfId="1277"/>
    <cellStyle name="强调文字颜色 2 2 21" xfId="1278"/>
    <cellStyle name="强调文字颜色 2 2 3" xfId="1279"/>
    <cellStyle name="强调文字颜色 2 2 4" xfId="1280"/>
    <cellStyle name="强调文字颜色 2 2 5" xfId="1281"/>
    <cellStyle name="强调文字颜色 2 2 6" xfId="1282"/>
    <cellStyle name="强调文字颜色 2 2 7" xfId="1283"/>
    <cellStyle name="强调文字颜色 2 2 8" xfId="1284"/>
    <cellStyle name="强调文字颜色 2 2 9" xfId="1285"/>
    <cellStyle name="强调文字颜色 3 2" xfId="1286"/>
    <cellStyle name="强调文字颜色 3 2 10" xfId="1287"/>
    <cellStyle name="强调文字颜色 3 2 11" xfId="1288"/>
    <cellStyle name="强调文字颜色 3 2 12" xfId="1289"/>
    <cellStyle name="强调文字颜色 3 2 13" xfId="1290"/>
    <cellStyle name="强调文字颜色 3 2 14" xfId="1291"/>
    <cellStyle name="强调文字颜色 3 2 15" xfId="1292"/>
    <cellStyle name="强调文字颜色 3 2 16" xfId="1293"/>
    <cellStyle name="强调文字颜色 3 2 17" xfId="1294"/>
    <cellStyle name="强调文字颜色 3 2 18" xfId="1295"/>
    <cellStyle name="强调文字颜色 3 2 19" xfId="1296"/>
    <cellStyle name="强调文字颜色 3 2 2" xfId="1297"/>
    <cellStyle name="强调文字颜色 3 2 20" xfId="1298"/>
    <cellStyle name="强调文字颜色 3 2 21" xfId="1299"/>
    <cellStyle name="强调文字颜色 3 2 3" xfId="1300"/>
    <cellStyle name="强调文字颜色 3 2 4" xfId="1301"/>
    <cellStyle name="强调文字颜色 3 2 5" xfId="1302"/>
    <cellStyle name="强调文字颜色 3 2 6" xfId="1303"/>
    <cellStyle name="强调文字颜色 3 2 7" xfId="1304"/>
    <cellStyle name="强调文字颜色 3 2 8" xfId="1305"/>
    <cellStyle name="强调文字颜色 3 2 9" xfId="1306"/>
    <cellStyle name="强调文字颜色 4 2" xfId="1307"/>
    <cellStyle name="强调文字颜色 4 2 10" xfId="1308"/>
    <cellStyle name="强调文字颜色 4 2 11" xfId="1309"/>
    <cellStyle name="强调文字颜色 4 2 12" xfId="1310"/>
    <cellStyle name="强调文字颜色 4 2 13" xfId="1311"/>
    <cellStyle name="强调文字颜色 4 2 14" xfId="1312"/>
    <cellStyle name="强调文字颜色 4 2 15" xfId="1313"/>
    <cellStyle name="强调文字颜色 4 2 16" xfId="1314"/>
    <cellStyle name="强调文字颜色 4 2 17" xfId="1315"/>
    <cellStyle name="强调文字颜色 4 2 18" xfId="1316"/>
    <cellStyle name="强调文字颜色 4 2 19" xfId="1317"/>
    <cellStyle name="强调文字颜色 4 2 2" xfId="1318"/>
    <cellStyle name="强调文字颜色 4 2 20" xfId="1319"/>
    <cellStyle name="强调文字颜色 4 2 21" xfId="1320"/>
    <cellStyle name="强调文字颜色 4 2 3" xfId="1321"/>
    <cellStyle name="强调文字颜色 4 2 4" xfId="1322"/>
    <cellStyle name="强调文字颜色 4 2 5" xfId="1323"/>
    <cellStyle name="强调文字颜色 4 2 6" xfId="1324"/>
    <cellStyle name="强调文字颜色 4 2 7" xfId="1325"/>
    <cellStyle name="强调文字颜色 4 2 8" xfId="1326"/>
    <cellStyle name="强调文字颜色 4 2 9" xfId="1327"/>
    <cellStyle name="强调文字颜色 5 2" xfId="1328"/>
    <cellStyle name="强调文字颜色 5 2 10" xfId="1329"/>
    <cellStyle name="强调文字颜色 5 2 11" xfId="1330"/>
    <cellStyle name="强调文字颜色 5 2 12" xfId="1331"/>
    <cellStyle name="强调文字颜色 5 2 13" xfId="1332"/>
    <cellStyle name="强调文字颜色 5 2 14" xfId="1333"/>
    <cellStyle name="强调文字颜色 5 2 15" xfId="1334"/>
    <cellStyle name="强调文字颜色 5 2 16" xfId="1335"/>
    <cellStyle name="强调文字颜色 5 2 17" xfId="1336"/>
    <cellStyle name="强调文字颜色 5 2 18" xfId="1337"/>
    <cellStyle name="强调文字颜色 5 2 19" xfId="1338"/>
    <cellStyle name="强调文字颜色 5 2 2" xfId="1339"/>
    <cellStyle name="强调文字颜色 5 2 20" xfId="1340"/>
    <cellStyle name="强调文字颜色 5 2 21" xfId="1341"/>
    <cellStyle name="强调文字颜色 5 2 3" xfId="1342"/>
    <cellStyle name="强调文字颜色 5 2 4" xfId="1343"/>
    <cellStyle name="强调文字颜色 5 2 5" xfId="1344"/>
    <cellStyle name="强调文字颜色 5 2 6" xfId="1345"/>
    <cellStyle name="强调文字颜色 5 2 7" xfId="1346"/>
    <cellStyle name="强调文字颜色 5 2 8" xfId="1347"/>
    <cellStyle name="强调文字颜色 5 2 9" xfId="1348"/>
    <cellStyle name="强调文字颜色 6 2" xfId="1349"/>
    <cellStyle name="强调文字颜色 6 2 10" xfId="1350"/>
    <cellStyle name="强调文字颜色 6 2 11" xfId="1351"/>
    <cellStyle name="强调文字颜色 6 2 12" xfId="1352"/>
    <cellStyle name="强调文字颜色 6 2 13" xfId="1353"/>
    <cellStyle name="强调文字颜色 6 2 14" xfId="1354"/>
    <cellStyle name="强调文字颜色 6 2 15" xfId="1355"/>
    <cellStyle name="强调文字颜色 6 2 16" xfId="1356"/>
    <cellStyle name="强调文字颜色 6 2 17" xfId="1357"/>
    <cellStyle name="强调文字颜色 6 2 18" xfId="1358"/>
    <cellStyle name="强调文字颜色 6 2 19" xfId="1359"/>
    <cellStyle name="强调文字颜色 6 2 2" xfId="1360"/>
    <cellStyle name="强调文字颜色 6 2 20" xfId="1361"/>
    <cellStyle name="强调文字颜色 6 2 21" xfId="1362"/>
    <cellStyle name="强调文字颜色 6 2 3" xfId="1363"/>
    <cellStyle name="强调文字颜色 6 2 4" xfId="1364"/>
    <cellStyle name="强调文字颜色 6 2 5" xfId="1365"/>
    <cellStyle name="强调文字颜色 6 2 6" xfId="1366"/>
    <cellStyle name="强调文字颜色 6 2 7" xfId="1367"/>
    <cellStyle name="强调文字颜色 6 2 8" xfId="1368"/>
    <cellStyle name="强调文字颜色 6 2 9" xfId="1369"/>
    <cellStyle name="适中 2" xfId="1370"/>
    <cellStyle name="适中 2 10" xfId="1371"/>
    <cellStyle name="适中 2 11" xfId="1372"/>
    <cellStyle name="适中 2 12" xfId="1373"/>
    <cellStyle name="适中 2 13" xfId="1374"/>
    <cellStyle name="适中 2 14" xfId="1375"/>
    <cellStyle name="适中 2 15" xfId="1376"/>
    <cellStyle name="适中 2 16" xfId="1377"/>
    <cellStyle name="适中 2 17" xfId="1378"/>
    <cellStyle name="适中 2 18" xfId="1379"/>
    <cellStyle name="适中 2 19" xfId="1380"/>
    <cellStyle name="适中 2 2" xfId="1381"/>
    <cellStyle name="适中 2 20" xfId="1382"/>
    <cellStyle name="适中 2 21" xfId="1383"/>
    <cellStyle name="适中 2 3" xfId="1384"/>
    <cellStyle name="适中 2 4" xfId="1385"/>
    <cellStyle name="适中 2 5" xfId="1386"/>
    <cellStyle name="适中 2 6" xfId="1387"/>
    <cellStyle name="适中 2 7" xfId="1388"/>
    <cellStyle name="适中 2 8" xfId="1389"/>
    <cellStyle name="适中 2 9" xfId="1390"/>
    <cellStyle name="输出 2" xfId="1391"/>
    <cellStyle name="输出 2 10" xfId="1392"/>
    <cellStyle name="输出 2 11" xfId="1393"/>
    <cellStyle name="输出 2 12" xfId="1394"/>
    <cellStyle name="输出 2 13" xfId="1395"/>
    <cellStyle name="输出 2 14" xfId="1396"/>
    <cellStyle name="输出 2 15" xfId="1397"/>
    <cellStyle name="输出 2 16" xfId="1398"/>
    <cellStyle name="输出 2 17" xfId="1399"/>
    <cellStyle name="输出 2 18" xfId="1400"/>
    <cellStyle name="输出 2 19" xfId="1401"/>
    <cellStyle name="输出 2 2" xfId="1402"/>
    <cellStyle name="输出 2 20" xfId="1403"/>
    <cellStyle name="输出 2 21" xfId="1404"/>
    <cellStyle name="输出 2 3" xfId="1405"/>
    <cellStyle name="输出 2 4" xfId="1406"/>
    <cellStyle name="输出 2 5" xfId="1407"/>
    <cellStyle name="输出 2 6" xfId="1408"/>
    <cellStyle name="输出 2 7" xfId="1409"/>
    <cellStyle name="输出 2 8" xfId="1410"/>
    <cellStyle name="输出 2 9" xfId="1411"/>
    <cellStyle name="输入 2" xfId="1412"/>
    <cellStyle name="输入 2 10" xfId="1413"/>
    <cellStyle name="输入 2 11" xfId="1414"/>
    <cellStyle name="输入 2 12" xfId="1415"/>
    <cellStyle name="输入 2 13" xfId="1416"/>
    <cellStyle name="输入 2 14" xfId="1417"/>
    <cellStyle name="输入 2 15" xfId="1418"/>
    <cellStyle name="输入 2 16" xfId="1419"/>
    <cellStyle name="输入 2 17" xfId="1420"/>
    <cellStyle name="输入 2 18" xfId="1421"/>
    <cellStyle name="输入 2 19" xfId="1422"/>
    <cellStyle name="输入 2 2" xfId="1423"/>
    <cellStyle name="输入 2 20" xfId="1424"/>
    <cellStyle name="输入 2 21" xfId="1425"/>
    <cellStyle name="输入 2 3" xfId="1426"/>
    <cellStyle name="输入 2 4" xfId="1427"/>
    <cellStyle name="输入 2 5" xfId="1428"/>
    <cellStyle name="输入 2 6" xfId="1429"/>
    <cellStyle name="输入 2 7" xfId="1430"/>
    <cellStyle name="输入 2 8" xfId="1431"/>
    <cellStyle name="输入 2 9" xfId="1432"/>
    <cellStyle name="注释 2" xfId="1433"/>
    <cellStyle name="注释 2 10" xfId="1434"/>
    <cellStyle name="注释 2 11" xfId="1435"/>
    <cellStyle name="注释 2 12" xfId="1436"/>
    <cellStyle name="注释 2 13" xfId="1437"/>
    <cellStyle name="注释 2 14" xfId="1438"/>
    <cellStyle name="注释 2 15" xfId="1439"/>
    <cellStyle name="注释 2 16" xfId="1440"/>
    <cellStyle name="注释 2 17" xfId="1441"/>
    <cellStyle name="注释 2 18" xfId="1442"/>
    <cellStyle name="注释 2 19" xfId="1443"/>
    <cellStyle name="注释 2 2" xfId="1444"/>
    <cellStyle name="注释 2 20" xfId="1445"/>
    <cellStyle name="注释 2 21" xfId="1446"/>
    <cellStyle name="注释 2 3" xfId="1447"/>
    <cellStyle name="注释 2 4" xfId="1448"/>
    <cellStyle name="注释 2 5" xfId="1449"/>
    <cellStyle name="注释 2 6" xfId="1450"/>
    <cellStyle name="注释 2 7" xfId="1451"/>
    <cellStyle name="注释 2 8" xfId="1452"/>
    <cellStyle name="注释 2 9" xfId="14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tabColor rgb="FFFFFF00"/>
  </sheetPr>
  <dimension ref="A1:AK219"/>
  <sheetViews>
    <sheetView zoomScale="75" zoomScaleNormal="75" workbookViewId="0">
      <pane xSplit="7" ySplit="6" topLeftCell="H7" activePane="bottomRight" state="frozen"/>
      <selection pane="topRight" activeCell="F1" sqref="F1"/>
      <selection pane="bottomLeft" activeCell="A10" sqref="A10"/>
      <selection pane="bottomRight" activeCell="AK7" sqref="AK7:AK17"/>
    </sheetView>
  </sheetViews>
  <sheetFormatPr defaultColWidth="8.875" defaultRowHeight="14.25"/>
  <cols>
    <col min="1" max="1" width="4.125" style="252" customWidth="1"/>
    <col min="2" max="2" width="3.25" style="252" customWidth="1"/>
    <col min="3" max="3" width="6.25" style="253" customWidth="1"/>
    <col min="4" max="6" width="6" style="253" customWidth="1"/>
    <col min="7" max="7" width="6" style="254" customWidth="1"/>
    <col min="8" max="8" width="6.125" style="303" customWidth="1"/>
    <col min="9" max="17" width="5.75" style="254" customWidth="1"/>
    <col min="18" max="18" width="5.875" style="303" customWidth="1"/>
    <col min="19" max="27" width="5.375" style="254" customWidth="1"/>
    <col min="28" max="28" width="6.125" style="303" customWidth="1"/>
    <col min="29" max="31" width="5.5" style="254" customWidth="1"/>
    <col min="32" max="34" width="5.5" style="255" customWidth="1"/>
    <col min="35" max="35" width="5.875" style="255" customWidth="1"/>
    <col min="36" max="36" width="5.375" style="255" customWidth="1"/>
    <col min="37" max="37" width="12.5" style="252" customWidth="1"/>
    <col min="38" max="50" width="10" style="252" bestFit="1" customWidth="1"/>
    <col min="51" max="16384" width="8.875" style="252"/>
  </cols>
  <sheetData>
    <row r="1" spans="1:37" ht="31.5" customHeight="1">
      <c r="A1" s="251" t="s">
        <v>86</v>
      </c>
    </row>
    <row r="2" spans="1:37" ht="72" customHeight="1">
      <c r="A2" s="256" t="s">
        <v>101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6"/>
    </row>
    <row r="3" spans="1:37" s="257" customFormat="1" ht="18" customHeight="1">
      <c r="C3" s="258"/>
      <c r="D3" s="258"/>
      <c r="E3" s="258"/>
      <c r="F3" s="258"/>
      <c r="G3" s="259"/>
      <c r="H3" s="258"/>
      <c r="I3" s="259"/>
      <c r="J3" s="259"/>
      <c r="K3" s="259"/>
      <c r="L3" s="259"/>
      <c r="M3" s="259"/>
      <c r="N3" s="259"/>
      <c r="O3" s="259"/>
      <c r="P3" s="259"/>
      <c r="Q3" s="259"/>
      <c r="R3" s="258"/>
      <c r="S3" s="259"/>
      <c r="T3" s="259"/>
      <c r="U3" s="259"/>
      <c r="V3" s="259"/>
      <c r="W3" s="259"/>
      <c r="X3" s="259"/>
      <c r="Y3" s="259"/>
      <c r="Z3" s="259"/>
      <c r="AA3" s="259"/>
      <c r="AB3" s="258"/>
      <c r="AC3" s="259"/>
      <c r="AD3" s="259"/>
      <c r="AE3" s="259"/>
      <c r="AF3" s="260"/>
      <c r="AG3" s="260"/>
      <c r="AH3" s="260"/>
      <c r="AI3" s="261" t="s">
        <v>102</v>
      </c>
      <c r="AJ3" s="261"/>
      <c r="AK3" s="261"/>
    </row>
    <row r="4" spans="1:37" s="268" customFormat="1" ht="39" customHeight="1">
      <c r="A4" s="262" t="s">
        <v>103</v>
      </c>
      <c r="B4" s="263"/>
      <c r="C4" s="262" t="s">
        <v>104</v>
      </c>
      <c r="D4" s="264"/>
      <c r="E4" s="264"/>
      <c r="F4" s="264"/>
      <c r="G4" s="263"/>
      <c r="H4" s="265" t="s">
        <v>105</v>
      </c>
      <c r="I4" s="265"/>
      <c r="J4" s="265"/>
      <c r="K4" s="265"/>
      <c r="L4" s="265"/>
      <c r="M4" s="265"/>
      <c r="N4" s="265"/>
      <c r="O4" s="265"/>
      <c r="P4" s="265"/>
      <c r="Q4" s="265"/>
      <c r="R4" s="265" t="s">
        <v>106</v>
      </c>
      <c r="S4" s="265"/>
      <c r="T4" s="265"/>
      <c r="U4" s="265"/>
      <c r="V4" s="265"/>
      <c r="W4" s="265"/>
      <c r="X4" s="265"/>
      <c r="Y4" s="265"/>
      <c r="Z4" s="265"/>
      <c r="AA4" s="265"/>
      <c r="AB4" s="265" t="s">
        <v>107</v>
      </c>
      <c r="AC4" s="265"/>
      <c r="AD4" s="265"/>
      <c r="AE4" s="265"/>
      <c r="AF4" s="265" t="s">
        <v>108</v>
      </c>
      <c r="AG4" s="265"/>
      <c r="AH4" s="265"/>
      <c r="AI4" s="265"/>
      <c r="AJ4" s="266" t="s">
        <v>109</v>
      </c>
      <c r="AK4" s="267" t="s">
        <v>41</v>
      </c>
    </row>
    <row r="5" spans="1:37" s="268" customFormat="1" ht="39" customHeight="1">
      <c r="A5" s="269"/>
      <c r="B5" s="270"/>
      <c r="C5" s="269"/>
      <c r="D5" s="271"/>
      <c r="E5" s="271"/>
      <c r="F5" s="271"/>
      <c r="G5" s="270"/>
      <c r="H5" s="307" t="s">
        <v>133</v>
      </c>
      <c r="I5" s="266" t="s">
        <v>110</v>
      </c>
      <c r="J5" s="272" t="s">
        <v>111</v>
      </c>
      <c r="K5" s="273"/>
      <c r="L5" s="265" t="s">
        <v>112</v>
      </c>
      <c r="M5" s="265"/>
      <c r="N5" s="265"/>
      <c r="O5" s="272" t="s">
        <v>113</v>
      </c>
      <c r="P5" s="273"/>
      <c r="Q5" s="274"/>
      <c r="R5" s="290" t="s">
        <v>133</v>
      </c>
      <c r="S5" s="265" t="s">
        <v>110</v>
      </c>
      <c r="T5" s="265" t="s">
        <v>90</v>
      </c>
      <c r="U5" s="265"/>
      <c r="V5" s="265" t="s">
        <v>114</v>
      </c>
      <c r="W5" s="265"/>
      <c r="X5" s="265"/>
      <c r="Y5" s="265" t="s">
        <v>115</v>
      </c>
      <c r="Z5" s="265"/>
      <c r="AA5" s="265"/>
      <c r="AB5" s="265"/>
      <c r="AC5" s="265"/>
      <c r="AD5" s="265"/>
      <c r="AE5" s="265"/>
      <c r="AF5" s="265" t="s">
        <v>116</v>
      </c>
      <c r="AG5" s="266" t="s">
        <v>117</v>
      </c>
      <c r="AH5" s="266" t="s">
        <v>118</v>
      </c>
      <c r="AI5" s="266" t="s">
        <v>119</v>
      </c>
      <c r="AJ5" s="275"/>
      <c r="AK5" s="276"/>
    </row>
    <row r="6" spans="1:37" s="268" customFormat="1" ht="39" customHeight="1">
      <c r="A6" s="277"/>
      <c r="B6" s="278"/>
      <c r="C6" s="297" t="s">
        <v>134</v>
      </c>
      <c r="D6" s="279" t="s">
        <v>110</v>
      </c>
      <c r="E6" s="279" t="s">
        <v>120</v>
      </c>
      <c r="F6" s="280" t="s">
        <v>121</v>
      </c>
      <c r="G6" s="280" t="s">
        <v>122</v>
      </c>
      <c r="H6" s="308"/>
      <c r="I6" s="281"/>
      <c r="J6" s="280" t="s">
        <v>110</v>
      </c>
      <c r="K6" s="280" t="s">
        <v>120</v>
      </c>
      <c r="L6" s="280" t="s">
        <v>110</v>
      </c>
      <c r="M6" s="280" t="s">
        <v>121</v>
      </c>
      <c r="N6" s="280" t="s">
        <v>122</v>
      </c>
      <c r="O6" s="280" t="s">
        <v>110</v>
      </c>
      <c r="P6" s="280" t="s">
        <v>121</v>
      </c>
      <c r="Q6" s="280" t="s">
        <v>122</v>
      </c>
      <c r="R6" s="290"/>
      <c r="S6" s="265"/>
      <c r="T6" s="280" t="s">
        <v>123</v>
      </c>
      <c r="U6" s="280" t="s">
        <v>118</v>
      </c>
      <c r="V6" s="280" t="s">
        <v>123</v>
      </c>
      <c r="W6" s="280" t="s">
        <v>118</v>
      </c>
      <c r="X6" s="280" t="s">
        <v>122</v>
      </c>
      <c r="Y6" s="280" t="s">
        <v>123</v>
      </c>
      <c r="Z6" s="280" t="s">
        <v>118</v>
      </c>
      <c r="AA6" s="280" t="s">
        <v>122</v>
      </c>
      <c r="AB6" s="299" t="s">
        <v>133</v>
      </c>
      <c r="AC6" s="280" t="s">
        <v>123</v>
      </c>
      <c r="AD6" s="280" t="s">
        <v>118</v>
      </c>
      <c r="AE6" s="280" t="s">
        <v>122</v>
      </c>
      <c r="AF6" s="265"/>
      <c r="AG6" s="281"/>
      <c r="AH6" s="281"/>
      <c r="AI6" s="281"/>
      <c r="AJ6" s="281"/>
      <c r="AK6" s="282"/>
    </row>
    <row r="7" spans="1:37" s="288" customFormat="1" ht="39.950000000000003" customHeight="1">
      <c r="A7" s="283" t="s">
        <v>124</v>
      </c>
      <c r="B7" s="283"/>
      <c r="C7" s="298"/>
      <c r="D7" s="284">
        <f>SUM(E7:G7)</f>
        <v>444.11000000000013</v>
      </c>
      <c r="E7" s="285">
        <f>E8+E15+E16+E17</f>
        <v>189.48000000000008</v>
      </c>
      <c r="F7" s="285">
        <f>F8+F15+F16+F17</f>
        <v>16.410000000000025</v>
      </c>
      <c r="G7" s="285">
        <f>G8+G15+G16+G17</f>
        <v>238.22</v>
      </c>
      <c r="H7" s="304"/>
      <c r="I7" s="285">
        <f t="shared" ref="I7:I12" si="0">J7+L7+O7</f>
        <v>10.570000000000064</v>
      </c>
      <c r="J7" s="286">
        <f>K7</f>
        <v>12</v>
      </c>
      <c r="K7" s="285">
        <f>K8+K15+K16+K17</f>
        <v>12</v>
      </c>
      <c r="L7" s="285">
        <f>SUM(M7:N7)</f>
        <v>9.36</v>
      </c>
      <c r="M7" s="285">
        <f>M8+M15+M16+M17</f>
        <v>2.17</v>
      </c>
      <c r="N7" s="285">
        <f>N8+N15+N16+N17</f>
        <v>7.1899999999999995</v>
      </c>
      <c r="O7" s="285">
        <f>SUM(P7:Q7)</f>
        <v>-10.789999999999935</v>
      </c>
      <c r="P7" s="285">
        <f>P8+P15+P16+P17</f>
        <v>177.36000000000007</v>
      </c>
      <c r="Q7" s="285">
        <f>Q8+Q15+Q16+Q17</f>
        <v>-188.15</v>
      </c>
      <c r="R7" s="304"/>
      <c r="S7" s="285">
        <f>T7+V7+Y7</f>
        <v>-27.530000000000008</v>
      </c>
      <c r="T7" s="285">
        <f>SUM(U7:U7)</f>
        <v>16.32</v>
      </c>
      <c r="U7" s="285">
        <f>U8+U15+U16+U17</f>
        <v>16.32</v>
      </c>
      <c r="V7" s="285">
        <f>SUM(W7:X7)</f>
        <v>-28.900000000000006</v>
      </c>
      <c r="W7" s="285">
        <f>W8+W15+W16+W17</f>
        <v>47.129999999999995</v>
      </c>
      <c r="X7" s="285">
        <f>X8+X15+X16+X17</f>
        <v>-76.03</v>
      </c>
      <c r="Y7" s="285">
        <f>SUM(Z7:AA7)</f>
        <v>-14.950000000000001</v>
      </c>
      <c r="Z7" s="285">
        <f>Z8+Z15+Z16+Z17</f>
        <v>3.44</v>
      </c>
      <c r="AA7" s="285">
        <f>AA8+AA15+AA16+AA17</f>
        <v>-18.39</v>
      </c>
      <c r="AB7" s="304"/>
      <c r="AC7" s="285">
        <f>SUM(AD7:AE7)</f>
        <v>-11.770000000000003</v>
      </c>
      <c r="AD7" s="285">
        <f>AD8+AD15+AD16+AD17</f>
        <v>4.68</v>
      </c>
      <c r="AE7" s="285">
        <f>AE8+AE15+AE16+AE17</f>
        <v>-16.450000000000003</v>
      </c>
      <c r="AF7" s="285">
        <f>SUM(AG7:AI7)</f>
        <v>415.38000000000017</v>
      </c>
      <c r="AG7" s="285">
        <f>AG8+AG15+AG16+AG17</f>
        <v>201.48000000000008</v>
      </c>
      <c r="AH7" s="285">
        <f>AH8+AH15+AH16+AH17</f>
        <v>267.5100000000001</v>
      </c>
      <c r="AI7" s="285">
        <f>AI8+AI15+AI16+AI17</f>
        <v>-53.610000000000014</v>
      </c>
      <c r="AJ7" s="285"/>
      <c r="AK7" s="287" t="s">
        <v>223</v>
      </c>
    </row>
    <row r="8" spans="1:37" s="288" customFormat="1" ht="39.950000000000003" customHeight="1">
      <c r="A8" s="283" t="s">
        <v>125</v>
      </c>
      <c r="B8" s="283"/>
      <c r="C8" s="298"/>
      <c r="D8" s="284">
        <f>D9+D10</f>
        <v>444.11000000000013</v>
      </c>
      <c r="E8" s="284">
        <f t="shared" ref="E8:G8" si="1">E9+E10</f>
        <v>189.48000000000008</v>
      </c>
      <c r="F8" s="284">
        <f t="shared" si="1"/>
        <v>16.410000000000025</v>
      </c>
      <c r="G8" s="284">
        <f t="shared" si="1"/>
        <v>238.22</v>
      </c>
      <c r="H8" s="300" t="s">
        <v>135</v>
      </c>
      <c r="I8" s="285">
        <f t="shared" si="0"/>
        <v>-42.539999999999992</v>
      </c>
      <c r="J8" s="286">
        <f t="shared" ref="J8:J17" si="2">K8</f>
        <v>5.3999999999999995</v>
      </c>
      <c r="K8" s="285">
        <f>SUM(K9:K14)</f>
        <v>5.3999999999999995</v>
      </c>
      <c r="L8" s="285">
        <f t="shared" ref="L8" si="3">SUM(M8:N8)</f>
        <v>12.47</v>
      </c>
      <c r="M8" s="285">
        <f t="shared" ref="M8:N8" si="4">SUM(M9:M14)</f>
        <v>10.99</v>
      </c>
      <c r="N8" s="285">
        <f t="shared" si="4"/>
        <v>1.48</v>
      </c>
      <c r="O8" s="285">
        <f t="shared" ref="O8:O9" si="5">SUM(P8:Q8)</f>
        <v>-60.41</v>
      </c>
      <c r="P8" s="285">
        <f t="shared" ref="P8:Q8" si="6">SUM(P9:P14)</f>
        <v>-20.010000000000002</v>
      </c>
      <c r="Q8" s="285">
        <f t="shared" si="6"/>
        <v>-40.4</v>
      </c>
      <c r="R8" s="300" t="s">
        <v>136</v>
      </c>
      <c r="S8" s="285">
        <f>T8+V8+Y8</f>
        <v>-31.559999999999995</v>
      </c>
      <c r="T8" s="285">
        <f>SUM(U8:U8)</f>
        <v>0.96</v>
      </c>
      <c r="U8" s="285">
        <f>SUM(U9:U14)</f>
        <v>0.96</v>
      </c>
      <c r="V8" s="285">
        <f t="shared" ref="V8:V14" si="7">SUM(W8:X8)</f>
        <v>-32.629999999999995</v>
      </c>
      <c r="W8" s="285">
        <f t="shared" ref="W8:X8" si="8">SUM(W9:W14)</f>
        <v>-4.3899999999999997</v>
      </c>
      <c r="X8" s="285">
        <f t="shared" si="8"/>
        <v>-28.24</v>
      </c>
      <c r="Y8" s="285">
        <f>SUM(Z8:AA8)</f>
        <v>0.10999999999999988</v>
      </c>
      <c r="Z8" s="285">
        <f t="shared" ref="Z8:AA8" si="9">SUM(Z9:Z14)</f>
        <v>-1.79</v>
      </c>
      <c r="AA8" s="285">
        <f t="shared" si="9"/>
        <v>1.9</v>
      </c>
      <c r="AB8" s="306" t="s">
        <v>137</v>
      </c>
      <c r="AC8" s="285">
        <f t="shared" ref="AC8:AC14" si="10">SUM(AD8:AE8)</f>
        <v>-26.900000000000002</v>
      </c>
      <c r="AD8" s="285">
        <f t="shared" ref="AD8:AE8" si="11">SUM(AD9:AD14)</f>
        <v>0.54</v>
      </c>
      <c r="AE8" s="285">
        <f t="shared" si="11"/>
        <v>-27.44</v>
      </c>
      <c r="AF8" s="285">
        <f t="shared" ref="AF8:AF14" si="12">SUM(AG8:AI8)</f>
        <v>343.11000000000013</v>
      </c>
      <c r="AG8" s="285">
        <f>SUM(AG9:AG14)</f>
        <v>194.88000000000008</v>
      </c>
      <c r="AH8" s="285">
        <f>SUM(AH9:AH14)</f>
        <v>2.7100000000000239</v>
      </c>
      <c r="AI8" s="285">
        <f>SUM(AI9:AI14)</f>
        <v>145.51999999999998</v>
      </c>
      <c r="AJ8" s="285"/>
      <c r="AK8" s="453"/>
    </row>
    <row r="9" spans="1:37" s="257" customFormat="1" ht="39.75" customHeight="1">
      <c r="A9" s="290" t="s">
        <v>42</v>
      </c>
      <c r="B9" s="290"/>
      <c r="C9" s="299" t="s">
        <v>138</v>
      </c>
      <c r="D9" s="284">
        <f t="shared" ref="D9:D10" si="13">SUM(E9:G9)</f>
        <v>200.16400000000016</v>
      </c>
      <c r="E9" s="291">
        <v>80.040000000000077</v>
      </c>
      <c r="F9" s="291">
        <v>8.3240000000000691</v>
      </c>
      <c r="G9" s="291">
        <v>111.8</v>
      </c>
      <c r="H9" s="304"/>
      <c r="I9" s="285">
        <f t="shared" si="0"/>
        <v>-59.209999999999994</v>
      </c>
      <c r="J9" s="286">
        <f t="shared" si="2"/>
        <v>1.2</v>
      </c>
      <c r="K9" s="285">
        <v>1.2</v>
      </c>
      <c r="L9" s="285"/>
      <c r="M9" s="285"/>
      <c r="N9" s="285"/>
      <c r="O9" s="285">
        <f t="shared" si="5"/>
        <v>-60.41</v>
      </c>
      <c r="P9" s="285">
        <v>-20.010000000000002</v>
      </c>
      <c r="Q9" s="285">
        <v>-40.4</v>
      </c>
      <c r="R9" s="304"/>
      <c r="S9" s="285"/>
      <c r="T9" s="285"/>
      <c r="U9" s="285"/>
      <c r="V9" s="285"/>
      <c r="W9" s="285"/>
      <c r="X9" s="285"/>
      <c r="Y9" s="285"/>
      <c r="Z9" s="285"/>
      <c r="AA9" s="285"/>
      <c r="AB9" s="304"/>
      <c r="AC9" s="285"/>
      <c r="AD9" s="285"/>
      <c r="AE9" s="285"/>
      <c r="AF9" s="285">
        <f t="shared" si="12"/>
        <v>140.95400000000015</v>
      </c>
      <c r="AG9" s="285">
        <f>K9+E9</f>
        <v>81.24000000000008</v>
      </c>
      <c r="AH9" s="285">
        <f>Z9+AD9+W9+U9+P9+M9+F9</f>
        <v>-11.685999999999932</v>
      </c>
      <c r="AI9" s="285">
        <f>AA9+AE9+X9+Q9+N9+G9</f>
        <v>71.400000000000006</v>
      </c>
      <c r="AJ9" s="285"/>
      <c r="AK9" s="453"/>
    </row>
    <row r="10" spans="1:37" s="257" customFormat="1" ht="39.75" customHeight="1">
      <c r="A10" s="290" t="s">
        <v>43</v>
      </c>
      <c r="B10" s="290"/>
      <c r="C10" s="299" t="s">
        <v>139</v>
      </c>
      <c r="D10" s="284">
        <f t="shared" si="13"/>
        <v>243.94599999999997</v>
      </c>
      <c r="E10" s="291">
        <v>109.44</v>
      </c>
      <c r="F10" s="291">
        <v>8.0859999999999559</v>
      </c>
      <c r="G10" s="291">
        <v>126.42</v>
      </c>
      <c r="H10" s="304"/>
      <c r="I10" s="285">
        <f t="shared" si="0"/>
        <v>0.6</v>
      </c>
      <c r="J10" s="286">
        <f t="shared" si="2"/>
        <v>0.6</v>
      </c>
      <c r="K10" s="285">
        <v>0.6</v>
      </c>
      <c r="L10" s="285"/>
      <c r="M10" s="285"/>
      <c r="N10" s="285"/>
      <c r="O10" s="285"/>
      <c r="P10" s="285"/>
      <c r="Q10" s="285"/>
      <c r="R10" s="304"/>
      <c r="S10" s="285"/>
      <c r="T10" s="285"/>
      <c r="U10" s="285"/>
      <c r="V10" s="285"/>
      <c r="W10" s="285"/>
      <c r="X10" s="285"/>
      <c r="Y10" s="285"/>
      <c r="Z10" s="285"/>
      <c r="AA10" s="285"/>
      <c r="AB10" s="304"/>
      <c r="AC10" s="285"/>
      <c r="AD10" s="285"/>
      <c r="AE10" s="285"/>
      <c r="AF10" s="285">
        <f t="shared" si="12"/>
        <v>244.54599999999994</v>
      </c>
      <c r="AG10" s="285">
        <f t="shared" ref="AG10:AG17" si="14">K10+E10</f>
        <v>110.03999999999999</v>
      </c>
      <c r="AH10" s="285">
        <f t="shared" ref="AH10:AH17" si="15">Z10+AD10+W10+U10+P10+M10+F10</f>
        <v>8.0859999999999559</v>
      </c>
      <c r="AI10" s="285">
        <f t="shared" ref="AI10:AI17" si="16">AA10+AE10+X10+Q10+N10+G10</f>
        <v>126.42</v>
      </c>
      <c r="AJ10" s="285"/>
      <c r="AK10" s="453"/>
    </row>
    <row r="11" spans="1:37" s="257" customFormat="1" ht="39.950000000000003" customHeight="1">
      <c r="A11" s="290" t="s">
        <v>128</v>
      </c>
      <c r="B11" s="290"/>
      <c r="C11" s="300"/>
      <c r="D11" s="284"/>
      <c r="E11" s="289"/>
      <c r="F11" s="289"/>
      <c r="G11" s="289"/>
      <c r="H11" s="305"/>
      <c r="I11" s="285">
        <f t="shared" si="0"/>
        <v>2.4</v>
      </c>
      <c r="J11" s="286">
        <f t="shared" si="2"/>
        <v>2.4</v>
      </c>
      <c r="K11" s="285">
        <v>2.4</v>
      </c>
      <c r="L11" s="285"/>
      <c r="M11" s="285"/>
      <c r="N11" s="285"/>
      <c r="O11" s="285"/>
      <c r="P11" s="285"/>
      <c r="Q11" s="285"/>
      <c r="R11" s="305"/>
      <c r="S11" s="285"/>
      <c r="T11" s="285"/>
      <c r="U11" s="285"/>
      <c r="V11" s="285"/>
      <c r="W11" s="285"/>
      <c r="X11" s="285"/>
      <c r="Y11" s="285"/>
      <c r="Z11" s="285"/>
      <c r="AA11" s="285"/>
      <c r="AB11" s="304"/>
      <c r="AC11" s="285"/>
      <c r="AD11" s="285"/>
      <c r="AE11" s="285"/>
      <c r="AF11" s="285">
        <f t="shared" si="12"/>
        <v>2.4</v>
      </c>
      <c r="AG11" s="285">
        <f t="shared" si="14"/>
        <v>2.4</v>
      </c>
      <c r="AH11" s="285"/>
      <c r="AI11" s="285"/>
      <c r="AJ11" s="285"/>
      <c r="AK11" s="453"/>
    </row>
    <row r="12" spans="1:37" s="257" customFormat="1" ht="39.950000000000003" customHeight="1">
      <c r="A12" s="290" t="s">
        <v>129</v>
      </c>
      <c r="B12" s="290"/>
      <c r="C12" s="300"/>
      <c r="D12" s="284"/>
      <c r="E12" s="289"/>
      <c r="F12" s="289"/>
      <c r="G12" s="289"/>
      <c r="H12" s="305"/>
      <c r="I12" s="285">
        <f t="shared" si="0"/>
        <v>1.2</v>
      </c>
      <c r="J12" s="286">
        <f t="shared" si="2"/>
        <v>1.2</v>
      </c>
      <c r="K12" s="285">
        <v>1.2</v>
      </c>
      <c r="L12" s="285"/>
      <c r="M12" s="285"/>
      <c r="N12" s="285"/>
      <c r="O12" s="285"/>
      <c r="P12" s="285"/>
      <c r="Q12" s="285"/>
      <c r="R12" s="305"/>
      <c r="S12" s="285"/>
      <c r="T12" s="285"/>
      <c r="U12" s="285"/>
      <c r="V12" s="285"/>
      <c r="W12" s="285"/>
      <c r="X12" s="285"/>
      <c r="Y12" s="285"/>
      <c r="Z12" s="285"/>
      <c r="AA12" s="285"/>
      <c r="AB12" s="304"/>
      <c r="AC12" s="285"/>
      <c r="AD12" s="285"/>
      <c r="AE12" s="285"/>
      <c r="AF12" s="285">
        <f t="shared" si="12"/>
        <v>1.2</v>
      </c>
      <c r="AG12" s="285">
        <f t="shared" si="14"/>
        <v>1.2</v>
      </c>
      <c r="AH12" s="285"/>
      <c r="AI12" s="285"/>
      <c r="AJ12" s="285"/>
      <c r="AK12" s="453"/>
    </row>
    <row r="13" spans="1:37" s="257" customFormat="1" ht="39.950000000000003" customHeight="1">
      <c r="A13" s="290" t="s">
        <v>130</v>
      </c>
      <c r="B13" s="290"/>
      <c r="C13" s="300"/>
      <c r="D13" s="284"/>
      <c r="E13" s="289"/>
      <c r="F13" s="289"/>
      <c r="G13" s="289"/>
      <c r="H13" s="305"/>
      <c r="I13" s="285"/>
      <c r="J13" s="286"/>
      <c r="K13" s="285"/>
      <c r="L13" s="285"/>
      <c r="M13" s="285"/>
      <c r="N13" s="285"/>
      <c r="O13" s="285"/>
      <c r="P13" s="285"/>
      <c r="Q13" s="285"/>
      <c r="R13" s="305"/>
      <c r="S13" s="285">
        <f t="shared" ref="S13:S14" si="17">T13+V13+Y13</f>
        <v>1.0699999999999998</v>
      </c>
      <c r="T13" s="285">
        <f>SUM(U13:U13)</f>
        <v>0.96</v>
      </c>
      <c r="U13" s="285">
        <v>0.96</v>
      </c>
      <c r="V13" s="285"/>
      <c r="W13" s="285"/>
      <c r="X13" s="285"/>
      <c r="Y13" s="285">
        <f>SUM(Z13:AA13)</f>
        <v>0.10999999999999988</v>
      </c>
      <c r="Z13" s="285">
        <v>-1.79</v>
      </c>
      <c r="AA13" s="285">
        <v>1.9</v>
      </c>
      <c r="AB13" s="304"/>
      <c r="AC13" s="285"/>
      <c r="AD13" s="285"/>
      <c r="AE13" s="285"/>
      <c r="AF13" s="285">
        <f t="shared" si="12"/>
        <v>1.0699999999999998</v>
      </c>
      <c r="AG13" s="285"/>
      <c r="AH13" s="285">
        <f t="shared" si="15"/>
        <v>-0.83000000000000007</v>
      </c>
      <c r="AI13" s="285">
        <f t="shared" si="16"/>
        <v>1.9</v>
      </c>
      <c r="AJ13" s="285"/>
      <c r="AK13" s="453"/>
    </row>
    <row r="14" spans="1:37" s="257" customFormat="1" ht="39.950000000000003" customHeight="1">
      <c r="A14" s="292" t="s">
        <v>131</v>
      </c>
      <c r="B14" s="293"/>
      <c r="C14" s="300"/>
      <c r="D14" s="284"/>
      <c r="E14" s="289"/>
      <c r="F14" s="289"/>
      <c r="G14" s="289"/>
      <c r="H14" s="305"/>
      <c r="I14" s="285">
        <f t="shared" ref="I14" si="18">J14+L14+O14</f>
        <v>12.47</v>
      </c>
      <c r="J14" s="286"/>
      <c r="K14" s="285"/>
      <c r="L14" s="285">
        <f t="shared" ref="L14" si="19">SUM(M14:N14)</f>
        <v>12.47</v>
      </c>
      <c r="M14" s="285">
        <v>10.99</v>
      </c>
      <c r="N14" s="285">
        <v>1.48</v>
      </c>
      <c r="O14" s="285"/>
      <c r="P14" s="285"/>
      <c r="Q14" s="285"/>
      <c r="R14" s="305"/>
      <c r="S14" s="285">
        <f t="shared" si="17"/>
        <v>-32.629999999999995</v>
      </c>
      <c r="T14" s="285"/>
      <c r="U14" s="285"/>
      <c r="V14" s="285">
        <f t="shared" si="7"/>
        <v>-32.629999999999995</v>
      </c>
      <c r="W14" s="285">
        <v>-4.3899999999999997</v>
      </c>
      <c r="X14" s="285">
        <v>-28.24</v>
      </c>
      <c r="Y14" s="285"/>
      <c r="Z14" s="285"/>
      <c r="AA14" s="285"/>
      <c r="AB14" s="304"/>
      <c r="AC14" s="285">
        <f t="shared" si="10"/>
        <v>-26.900000000000002</v>
      </c>
      <c r="AD14" s="285">
        <v>0.54</v>
      </c>
      <c r="AE14" s="285">
        <v>-27.44</v>
      </c>
      <c r="AF14" s="285">
        <f t="shared" si="12"/>
        <v>-47.06</v>
      </c>
      <c r="AG14" s="285"/>
      <c r="AH14" s="285">
        <f t="shared" si="15"/>
        <v>7.1400000000000006</v>
      </c>
      <c r="AI14" s="285">
        <f t="shared" si="16"/>
        <v>-54.2</v>
      </c>
      <c r="AJ14" s="285">
        <v>47.06</v>
      </c>
      <c r="AK14" s="453"/>
    </row>
    <row r="15" spans="1:37" s="257" customFormat="1" ht="39.75" customHeight="1">
      <c r="A15" s="290" t="s">
        <v>8</v>
      </c>
      <c r="B15" s="290"/>
      <c r="C15" s="300"/>
      <c r="D15" s="284"/>
      <c r="E15" s="289"/>
      <c r="F15" s="289"/>
      <c r="G15" s="285"/>
      <c r="H15" s="300" t="s">
        <v>135</v>
      </c>
      <c r="I15" s="285">
        <f>J15+L15+O15</f>
        <v>63.370000000000012</v>
      </c>
      <c r="J15" s="286">
        <f t="shared" si="2"/>
        <v>2.4</v>
      </c>
      <c r="K15" s="285">
        <v>2.4</v>
      </c>
      <c r="L15" s="285">
        <f t="shared" ref="L15:L17" si="20">SUM(M15:N15)</f>
        <v>0.6700000000000006</v>
      </c>
      <c r="M15" s="285">
        <v>-0.35999999999999943</v>
      </c>
      <c r="N15" s="285">
        <v>1.03</v>
      </c>
      <c r="O15" s="285">
        <f t="shared" ref="O15:O17" si="21">SUM(P15:Q15)</f>
        <v>60.300000000000011</v>
      </c>
      <c r="P15" s="285">
        <v>74.080000000000013</v>
      </c>
      <c r="Q15" s="285">
        <v>-13.78</v>
      </c>
      <c r="R15" s="300" t="s">
        <v>136</v>
      </c>
      <c r="S15" s="285">
        <f>T15+V15+Y15</f>
        <v>8.3400000000000016</v>
      </c>
      <c r="T15" s="285">
        <f>SUM(U15:U15)</f>
        <v>4.03</v>
      </c>
      <c r="U15" s="285">
        <v>4.03</v>
      </c>
      <c r="V15" s="285">
        <f t="shared" ref="V15:V17" si="22">SUM(W15:X15)</f>
        <v>6.8000000000000007</v>
      </c>
      <c r="W15" s="285">
        <v>19.98</v>
      </c>
      <c r="X15" s="285">
        <v>-13.18</v>
      </c>
      <c r="Y15" s="285">
        <f t="shared" ref="Y15:Y17" si="23">SUM(Z15:AA15)</f>
        <v>-2.4900000000000002</v>
      </c>
      <c r="Z15" s="285">
        <v>1.45</v>
      </c>
      <c r="AA15" s="285">
        <v>-3.94</v>
      </c>
      <c r="AB15" s="306" t="s">
        <v>137</v>
      </c>
      <c r="AC15" s="285">
        <f t="shared" ref="AC15:AC17" si="24">SUM(AD15:AE15)</f>
        <v>1.0799999999999998</v>
      </c>
      <c r="AD15" s="286">
        <v>-1.34</v>
      </c>
      <c r="AE15" s="285">
        <v>2.42</v>
      </c>
      <c r="AF15" s="285">
        <f>SUM(AG15:AI15)</f>
        <v>72.79000000000002</v>
      </c>
      <c r="AG15" s="285">
        <f t="shared" si="14"/>
        <v>2.4</v>
      </c>
      <c r="AH15" s="285">
        <f t="shared" si="15"/>
        <v>97.840000000000018</v>
      </c>
      <c r="AI15" s="285">
        <f t="shared" si="16"/>
        <v>-27.449999999999996</v>
      </c>
      <c r="AJ15" s="285"/>
      <c r="AK15" s="453"/>
    </row>
    <row r="16" spans="1:37" s="257" customFormat="1" ht="39.75" customHeight="1">
      <c r="A16" s="290" t="s">
        <v>132</v>
      </c>
      <c r="B16" s="290"/>
      <c r="C16" s="300"/>
      <c r="D16" s="284"/>
      <c r="E16" s="289"/>
      <c r="F16" s="289"/>
      <c r="G16" s="285"/>
      <c r="H16" s="300" t="s">
        <v>135</v>
      </c>
      <c r="I16" s="285"/>
      <c r="J16" s="286"/>
      <c r="K16" s="285"/>
      <c r="L16" s="285"/>
      <c r="M16" s="285"/>
      <c r="N16" s="285"/>
      <c r="O16" s="285"/>
      <c r="P16" s="285"/>
      <c r="Q16" s="285"/>
      <c r="R16" s="300" t="s">
        <v>136</v>
      </c>
      <c r="S16" s="285">
        <f>T16+V16+Y16</f>
        <v>9.1199999999999992</v>
      </c>
      <c r="T16" s="285">
        <f>SUM(U16:U16)</f>
        <v>4.29</v>
      </c>
      <c r="U16" s="285">
        <v>4.29</v>
      </c>
      <c r="V16" s="285">
        <f t="shared" si="22"/>
        <v>5.07</v>
      </c>
      <c r="W16" s="285">
        <v>10.07</v>
      </c>
      <c r="X16" s="285">
        <v>-5</v>
      </c>
      <c r="Y16" s="285">
        <f t="shared" si="23"/>
        <v>-0.24000000000000021</v>
      </c>
      <c r="Z16" s="285">
        <v>2.76</v>
      </c>
      <c r="AA16" s="285">
        <v>-3</v>
      </c>
      <c r="AB16" s="306" t="s">
        <v>137</v>
      </c>
      <c r="AC16" s="285">
        <f t="shared" si="24"/>
        <v>-0.02</v>
      </c>
      <c r="AD16" s="286">
        <v>-0.02</v>
      </c>
      <c r="AE16" s="285"/>
      <c r="AF16" s="285">
        <f t="shared" ref="AF16:AF17" si="25">SUM(AG16:AI16)</f>
        <v>9.1000000000000014</v>
      </c>
      <c r="AG16" s="285"/>
      <c r="AH16" s="285">
        <f t="shared" si="15"/>
        <v>17.100000000000001</v>
      </c>
      <c r="AI16" s="285">
        <f t="shared" si="16"/>
        <v>-8</v>
      </c>
      <c r="AJ16" s="285"/>
      <c r="AK16" s="453"/>
    </row>
    <row r="17" spans="1:37" s="257" customFormat="1" ht="39.75" customHeight="1">
      <c r="A17" s="290" t="s">
        <v>9</v>
      </c>
      <c r="B17" s="290"/>
      <c r="C17" s="300"/>
      <c r="D17" s="284"/>
      <c r="E17" s="289"/>
      <c r="F17" s="289"/>
      <c r="G17" s="285"/>
      <c r="H17" s="300" t="s">
        <v>135</v>
      </c>
      <c r="I17" s="285">
        <f>J17+L17+O17</f>
        <v>-10.259999999999923</v>
      </c>
      <c r="J17" s="286">
        <f t="shared" si="2"/>
        <v>4.2</v>
      </c>
      <c r="K17" s="285">
        <v>4.2</v>
      </c>
      <c r="L17" s="285">
        <f t="shared" si="20"/>
        <v>-3.7800000000000011</v>
      </c>
      <c r="M17" s="285">
        <v>-8.4600000000000009</v>
      </c>
      <c r="N17" s="285">
        <v>4.68</v>
      </c>
      <c r="O17" s="285">
        <f t="shared" si="21"/>
        <v>-10.679999999999922</v>
      </c>
      <c r="P17" s="285">
        <v>123.29000000000008</v>
      </c>
      <c r="Q17" s="285">
        <v>-133.97</v>
      </c>
      <c r="R17" s="300" t="s">
        <v>136</v>
      </c>
      <c r="S17" s="285">
        <f>T17+V17+Y17</f>
        <v>-13.43</v>
      </c>
      <c r="T17" s="285">
        <f>SUM(U17:U17)</f>
        <v>7.04</v>
      </c>
      <c r="U17" s="285">
        <v>7.04</v>
      </c>
      <c r="V17" s="285">
        <f t="shared" si="22"/>
        <v>-8.14</v>
      </c>
      <c r="W17" s="285">
        <v>21.47</v>
      </c>
      <c r="X17" s="285">
        <v>-29.61</v>
      </c>
      <c r="Y17" s="285">
        <f t="shared" si="23"/>
        <v>-12.33</v>
      </c>
      <c r="Z17" s="285">
        <v>1.02</v>
      </c>
      <c r="AA17" s="285">
        <v>-13.35</v>
      </c>
      <c r="AB17" s="306" t="s">
        <v>137</v>
      </c>
      <c r="AC17" s="285">
        <f t="shared" si="24"/>
        <v>14.07</v>
      </c>
      <c r="AD17" s="286">
        <v>5.5</v>
      </c>
      <c r="AE17" s="285">
        <v>8.57</v>
      </c>
      <c r="AF17" s="285">
        <f t="shared" si="25"/>
        <v>-9.6199999999999477</v>
      </c>
      <c r="AG17" s="285">
        <f t="shared" si="14"/>
        <v>4.2</v>
      </c>
      <c r="AH17" s="285">
        <f t="shared" si="15"/>
        <v>149.86000000000007</v>
      </c>
      <c r="AI17" s="285">
        <f t="shared" si="16"/>
        <v>-163.68</v>
      </c>
      <c r="AJ17" s="285"/>
      <c r="AK17" s="454"/>
    </row>
    <row r="18" spans="1:37" s="295" customFormat="1" ht="30.75" customHeight="1">
      <c r="A18" s="294"/>
      <c r="B18" s="294"/>
      <c r="C18" s="294"/>
      <c r="D18" s="294"/>
      <c r="E18" s="294"/>
      <c r="F18" s="294"/>
      <c r="G18" s="294"/>
      <c r="H18" s="294"/>
      <c r="I18" s="294"/>
      <c r="J18" s="294"/>
      <c r="K18" s="294"/>
      <c r="L18" s="294"/>
      <c r="M18" s="294"/>
      <c r="N18" s="294"/>
      <c r="O18" s="294"/>
      <c r="P18" s="294"/>
      <c r="Q18" s="294"/>
      <c r="R18" s="294"/>
      <c r="S18" s="294"/>
      <c r="T18" s="294"/>
      <c r="U18" s="294"/>
      <c r="V18" s="294"/>
      <c r="W18" s="294"/>
      <c r="X18" s="294"/>
      <c r="Y18" s="294"/>
      <c r="Z18" s="294"/>
      <c r="AA18" s="294"/>
      <c r="AB18" s="294"/>
      <c r="AC18" s="294"/>
      <c r="AD18" s="294"/>
      <c r="AE18" s="294"/>
      <c r="AF18" s="294"/>
      <c r="AG18" s="294"/>
      <c r="AH18" s="294"/>
      <c r="AI18" s="294"/>
      <c r="AJ18" s="294"/>
      <c r="AK18" s="294"/>
    </row>
    <row r="19" spans="1:37" s="295" customFormat="1" ht="12.75" customHeight="1">
      <c r="C19" s="301"/>
      <c r="H19" s="301"/>
      <c r="R19" s="301"/>
      <c r="AB19" s="301"/>
    </row>
    <row r="20" spans="1:37" s="295" customFormat="1" ht="12.75" customHeight="1">
      <c r="C20" s="301"/>
      <c r="H20" s="301"/>
      <c r="R20" s="301"/>
      <c r="AB20" s="301"/>
    </row>
    <row r="21" spans="1:37" s="295" customFormat="1" ht="12.75" customHeight="1">
      <c r="C21" s="301"/>
      <c r="H21" s="301"/>
      <c r="R21" s="301"/>
      <c r="AB21" s="301"/>
    </row>
    <row r="22" spans="1:37" s="295" customFormat="1" ht="12.75" customHeight="1">
      <c r="C22" s="301"/>
      <c r="H22" s="301"/>
      <c r="R22" s="301"/>
      <c r="AB22" s="301"/>
    </row>
    <row r="23" spans="1:37" s="295" customFormat="1" ht="12.75" customHeight="1">
      <c r="C23" s="301"/>
      <c r="H23" s="301"/>
      <c r="R23" s="301"/>
      <c r="AB23" s="301"/>
    </row>
    <row r="24" spans="1:37" s="295" customFormat="1" ht="12.75" customHeight="1">
      <c r="C24" s="301"/>
      <c r="H24" s="301"/>
      <c r="R24" s="301"/>
      <c r="AB24" s="301"/>
    </row>
    <row r="25" spans="1:37" s="295" customFormat="1" ht="12.75" customHeight="1">
      <c r="C25" s="301"/>
      <c r="H25" s="301"/>
      <c r="R25" s="301"/>
      <c r="AB25" s="301"/>
    </row>
    <row r="26" spans="1:37" s="295" customFormat="1" ht="12.75" customHeight="1">
      <c r="C26" s="301"/>
      <c r="H26" s="301"/>
      <c r="R26" s="301"/>
      <c r="AB26" s="301"/>
    </row>
    <row r="27" spans="1:37" s="295" customFormat="1" ht="12.75" customHeight="1">
      <c r="C27" s="301"/>
      <c r="H27" s="301"/>
      <c r="R27" s="301"/>
      <c r="AB27" s="301"/>
    </row>
    <row r="28" spans="1:37" ht="12.75" customHeight="1"/>
    <row r="29" spans="1:37" ht="12.75" customHeight="1"/>
    <row r="30" spans="1:37" ht="12.75" customHeight="1"/>
    <row r="31" spans="1:37" ht="12.75" customHeight="1"/>
    <row r="32" spans="1:37" ht="12.75" customHeight="1"/>
    <row r="33" spans="3:28" ht="12.75" customHeight="1"/>
    <row r="34" spans="3:28" ht="12.75" customHeight="1"/>
    <row r="35" spans="3:28" ht="12.75" customHeight="1"/>
    <row r="36" spans="3:28" ht="12.75" customHeight="1"/>
    <row r="37" spans="3:28" ht="12.75" customHeight="1"/>
    <row r="38" spans="3:28" ht="12.75" customHeight="1"/>
    <row r="39" spans="3:28" ht="12.75" customHeight="1"/>
    <row r="40" spans="3:28" ht="12.75" customHeight="1"/>
    <row r="41" spans="3:28" ht="12.75" customHeight="1"/>
    <row r="42" spans="3:28" s="295" customFormat="1" ht="12.75" customHeight="1">
      <c r="C42" s="301"/>
      <c r="H42" s="301"/>
      <c r="R42" s="301"/>
      <c r="AB42" s="301"/>
    </row>
    <row r="43" spans="3:28" s="295" customFormat="1" ht="12.75" customHeight="1">
      <c r="C43" s="301"/>
      <c r="H43" s="301"/>
      <c r="R43" s="301"/>
      <c r="AB43" s="301"/>
    </row>
    <row r="44" spans="3:28" s="295" customFormat="1" ht="12.75" customHeight="1">
      <c r="C44" s="301"/>
      <c r="H44" s="301"/>
      <c r="R44" s="301"/>
      <c r="AB44" s="301"/>
    </row>
    <row r="45" spans="3:28" ht="12.75" customHeight="1"/>
    <row r="46" spans="3:28" ht="12.75" customHeight="1"/>
    <row r="47" spans="3:28" ht="12.75" customHeight="1"/>
    <row r="48" spans="3:28" ht="12.75" customHeight="1"/>
    <row r="49" spans="3:28" ht="12.75" customHeight="1"/>
    <row r="50" spans="3:28" ht="12.75" customHeight="1"/>
    <row r="51" spans="3:28" ht="12.75" customHeight="1"/>
    <row r="52" spans="3:28" ht="12.75" customHeight="1"/>
    <row r="53" spans="3:28" s="295" customFormat="1" ht="12.75" customHeight="1">
      <c r="C53" s="301"/>
      <c r="H53" s="301"/>
      <c r="R53" s="301"/>
      <c r="AB53" s="301"/>
    </row>
    <row r="54" spans="3:28" s="295" customFormat="1" ht="12.75" customHeight="1">
      <c r="C54" s="301"/>
      <c r="H54" s="301"/>
      <c r="R54" s="301"/>
      <c r="AB54" s="301"/>
    </row>
    <row r="55" spans="3:28" s="295" customFormat="1" ht="12.75" customHeight="1">
      <c r="C55" s="301"/>
      <c r="H55" s="301"/>
      <c r="R55" s="301"/>
      <c r="AB55" s="301"/>
    </row>
    <row r="56" spans="3:28" ht="12.75" customHeight="1"/>
    <row r="57" spans="3:28" ht="12.75" customHeight="1"/>
    <row r="58" spans="3:28" s="253" customFormat="1" ht="12.75" customHeight="1"/>
    <row r="59" spans="3:28" ht="12.75" customHeight="1"/>
    <row r="60" spans="3:28" ht="12.75" customHeight="1"/>
    <row r="61" spans="3:28" ht="12.75" customHeight="1"/>
    <row r="62" spans="3:28" ht="12.75" customHeight="1"/>
    <row r="63" spans="3:28" ht="12.75" customHeight="1"/>
    <row r="64" spans="3:28" ht="12.75" customHeight="1"/>
    <row r="65" spans="3:28" ht="12.75" customHeight="1"/>
    <row r="66" spans="3:28" ht="12.75" customHeight="1"/>
    <row r="67" spans="3:28" ht="12.75" customHeight="1"/>
    <row r="68" spans="3:28" ht="12.75" customHeight="1"/>
    <row r="69" spans="3:28" ht="12.75" customHeight="1"/>
    <row r="70" spans="3:28" ht="12.75" customHeight="1"/>
    <row r="71" spans="3:28" ht="12.75" customHeight="1"/>
    <row r="72" spans="3:28" s="295" customFormat="1" ht="12.75" customHeight="1">
      <c r="C72" s="301"/>
      <c r="H72" s="301"/>
      <c r="R72" s="301"/>
      <c r="AB72" s="301"/>
    </row>
    <row r="73" spans="3:28" s="295" customFormat="1" ht="12.75" customHeight="1">
      <c r="C73" s="301"/>
      <c r="H73" s="301"/>
      <c r="R73" s="301"/>
      <c r="AB73" s="301"/>
    </row>
    <row r="74" spans="3:28" s="295" customFormat="1" ht="12.75" customHeight="1">
      <c r="C74" s="301"/>
      <c r="H74" s="301"/>
      <c r="R74" s="301"/>
      <c r="AB74" s="301"/>
    </row>
    <row r="75" spans="3:28" ht="12.75" customHeight="1"/>
    <row r="76" spans="3:28" ht="12.75" customHeight="1"/>
    <row r="77" spans="3:28" ht="12.75" customHeight="1"/>
    <row r="78" spans="3:28" ht="12.75" customHeight="1"/>
    <row r="79" spans="3:28" ht="12.75" customHeight="1"/>
    <row r="80" spans="3:28" ht="12.75" customHeight="1"/>
    <row r="81" spans="3:28" ht="12.75" customHeight="1"/>
    <row r="82" spans="3:28" ht="12.75" customHeight="1"/>
    <row r="83" spans="3:28" ht="12.75" customHeight="1"/>
    <row r="84" spans="3:28" ht="12.75" customHeight="1"/>
    <row r="85" spans="3:28" ht="12.75" customHeight="1"/>
    <row r="86" spans="3:28" ht="12.75" customHeight="1"/>
    <row r="87" spans="3:28" ht="12.75" customHeight="1"/>
    <row r="88" spans="3:28" ht="12.75" customHeight="1"/>
    <row r="89" spans="3:28" s="295" customFormat="1" ht="12.75" customHeight="1">
      <c r="C89" s="301"/>
      <c r="H89" s="301"/>
      <c r="R89" s="301"/>
      <c r="AB89" s="301"/>
    </row>
    <row r="90" spans="3:28" s="295" customFormat="1" ht="12.75" customHeight="1">
      <c r="C90" s="301"/>
      <c r="H90" s="301"/>
      <c r="R90" s="301"/>
      <c r="AB90" s="301"/>
    </row>
    <row r="91" spans="3:28" s="295" customFormat="1" ht="12.75" customHeight="1">
      <c r="C91" s="301"/>
      <c r="H91" s="301"/>
      <c r="R91" s="301"/>
      <c r="AB91" s="301"/>
    </row>
    <row r="92" spans="3:28" ht="12.75" customHeight="1"/>
    <row r="93" spans="3:28" ht="12.75" customHeight="1"/>
    <row r="94" spans="3:28" ht="12.75" customHeight="1"/>
    <row r="95" spans="3:28" ht="12.75" customHeight="1"/>
    <row r="96" spans="3:28" ht="12.75" customHeight="1"/>
    <row r="97" spans="3:28" ht="12.75" customHeight="1"/>
    <row r="98" spans="3:28" ht="12.75" customHeight="1"/>
    <row r="99" spans="3:28" ht="12.75" customHeight="1"/>
    <row r="100" spans="3:28" ht="12.75" customHeight="1"/>
    <row r="101" spans="3:28" ht="12.75" customHeight="1"/>
    <row r="102" spans="3:28" ht="12.75" customHeight="1"/>
    <row r="103" spans="3:28" ht="12.75" customHeight="1"/>
    <row r="104" spans="3:28" s="295" customFormat="1" ht="12.75" customHeight="1">
      <c r="C104" s="301"/>
      <c r="H104" s="301"/>
      <c r="R104" s="301"/>
      <c r="AB104" s="301"/>
    </row>
    <row r="105" spans="3:28" s="295" customFormat="1" ht="12.75" customHeight="1">
      <c r="C105" s="301"/>
      <c r="H105" s="301"/>
      <c r="R105" s="301"/>
      <c r="AB105" s="301"/>
    </row>
    <row r="106" spans="3:28" s="295" customFormat="1" ht="12.75" customHeight="1">
      <c r="C106" s="301"/>
      <c r="H106" s="301"/>
      <c r="R106" s="301"/>
      <c r="AB106" s="301"/>
    </row>
    <row r="107" spans="3:28" s="253" customFormat="1" ht="12.75" customHeight="1"/>
    <row r="108" spans="3:28" s="253" customFormat="1" ht="12.75" customHeight="1"/>
    <row r="109" spans="3:28" ht="12.75" customHeight="1"/>
    <row r="110" spans="3:28" ht="12.75" customHeight="1"/>
    <row r="111" spans="3:28" ht="12.75" customHeight="1"/>
    <row r="112" spans="3:28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spans="3:28" ht="12.75" customHeight="1"/>
    <row r="130" spans="3:28" s="295" customFormat="1" ht="12.75" customHeight="1">
      <c r="C130" s="301"/>
      <c r="H130" s="301"/>
      <c r="R130" s="301"/>
      <c r="AB130" s="301"/>
    </row>
    <row r="131" spans="3:28" s="295" customFormat="1" ht="12.75" customHeight="1">
      <c r="C131" s="301"/>
      <c r="H131" s="301"/>
      <c r="R131" s="301"/>
      <c r="AB131" s="301"/>
    </row>
    <row r="132" spans="3:28" s="295" customFormat="1" ht="12.75" customHeight="1">
      <c r="C132" s="301"/>
      <c r="H132" s="301"/>
      <c r="R132" s="301"/>
      <c r="AB132" s="301"/>
    </row>
    <row r="133" spans="3:28" ht="12.75" customHeight="1"/>
    <row r="134" spans="3:28" ht="12.75" customHeight="1"/>
    <row r="135" spans="3:28" ht="12.75" customHeight="1"/>
    <row r="136" spans="3:28" ht="12.75" customHeight="1"/>
    <row r="137" spans="3:28" ht="12.75" customHeight="1"/>
    <row r="138" spans="3:28" ht="12.75" customHeight="1"/>
    <row r="139" spans="3:28" ht="12.75" customHeight="1"/>
    <row r="140" spans="3:28" ht="12.75" customHeight="1"/>
    <row r="141" spans="3:28" ht="12.75" customHeight="1"/>
    <row r="143" spans="3:28" s="295" customFormat="1" ht="12.75" customHeight="1">
      <c r="C143" s="301"/>
      <c r="H143" s="301"/>
      <c r="R143" s="301"/>
      <c r="AB143" s="301"/>
    </row>
    <row r="144" spans="3:28" s="295" customFormat="1" ht="12.75" customHeight="1">
      <c r="C144" s="301"/>
      <c r="H144" s="301"/>
      <c r="R144" s="301"/>
      <c r="AB144" s="301"/>
    </row>
    <row r="145" spans="3:28" ht="12.75" customHeight="1"/>
    <row r="146" spans="3:28" ht="12.75" customHeight="1"/>
    <row r="147" spans="3:28" ht="12.75" customHeight="1"/>
    <row r="148" spans="3:28" ht="12.75" customHeight="1"/>
    <row r="149" spans="3:28" ht="12.75" customHeight="1"/>
    <row r="150" spans="3:28" ht="12.75" customHeight="1"/>
    <row r="151" spans="3:28" ht="12.75" customHeight="1"/>
    <row r="152" spans="3:28" ht="12.75" customHeight="1"/>
    <row r="153" spans="3:28" ht="12.75" customHeight="1"/>
    <row r="154" spans="3:28" ht="12.75" customHeight="1"/>
    <row r="155" spans="3:28" ht="12.75" customHeight="1"/>
    <row r="156" spans="3:28" ht="12.75" customHeight="1"/>
    <row r="157" spans="3:28" ht="12.75" customHeight="1"/>
    <row r="158" spans="3:28" ht="12.75" customHeight="1"/>
    <row r="159" spans="3:28" ht="12.75" customHeight="1"/>
    <row r="160" spans="3:28" s="295" customFormat="1" ht="12.75" customHeight="1">
      <c r="C160" s="301"/>
      <c r="H160" s="301"/>
      <c r="R160" s="301"/>
      <c r="AB160" s="301"/>
    </row>
    <row r="161" spans="3:28" s="295" customFormat="1" ht="12.75" customHeight="1">
      <c r="C161" s="301"/>
      <c r="H161" s="301"/>
      <c r="R161" s="301"/>
      <c r="AB161" s="301"/>
    </row>
    <row r="162" spans="3:28" s="295" customFormat="1" ht="12.75" customHeight="1">
      <c r="C162" s="301"/>
      <c r="H162" s="301"/>
      <c r="R162" s="301"/>
      <c r="AB162" s="301"/>
    </row>
    <row r="163" spans="3:28" ht="12.75" customHeight="1"/>
    <row r="164" spans="3:28" ht="12.75" customHeight="1"/>
    <row r="165" spans="3:28" ht="12.75" customHeight="1"/>
    <row r="166" spans="3:28" ht="12.75" customHeight="1"/>
    <row r="167" spans="3:28" ht="12.75" customHeight="1"/>
    <row r="168" spans="3:28" ht="12.75" customHeight="1"/>
    <row r="169" spans="3:28" ht="12.75" customHeight="1"/>
    <row r="170" spans="3:28" ht="12.75" customHeight="1"/>
    <row r="171" spans="3:28" ht="12.75" customHeight="1"/>
    <row r="172" spans="3:28" ht="12.75" customHeight="1"/>
    <row r="173" spans="3:28" ht="12.75" customHeight="1"/>
    <row r="174" spans="3:28" ht="12.75" customHeight="1"/>
    <row r="175" spans="3:28" ht="12.75" customHeight="1"/>
    <row r="176" spans="3:28" s="295" customFormat="1" ht="12.75" customHeight="1">
      <c r="C176" s="301"/>
      <c r="H176" s="301"/>
      <c r="R176" s="301"/>
      <c r="AB176" s="301"/>
    </row>
    <row r="177" spans="3:28" s="295" customFormat="1" ht="12.75" customHeight="1">
      <c r="C177" s="301"/>
      <c r="H177" s="301"/>
      <c r="R177" s="301"/>
      <c r="AB177" s="301"/>
    </row>
    <row r="178" spans="3:28" s="295" customFormat="1" ht="12.75" customHeight="1">
      <c r="C178" s="301"/>
      <c r="H178" s="301"/>
      <c r="R178" s="301"/>
      <c r="AB178" s="301"/>
    </row>
    <row r="179" spans="3:28" ht="12.75" customHeight="1"/>
    <row r="180" spans="3:28" ht="12.75" customHeight="1"/>
    <row r="181" spans="3:28" ht="12.75" customHeight="1"/>
    <row r="182" spans="3:28" ht="12.75" customHeight="1"/>
    <row r="183" spans="3:28" ht="12.75" customHeight="1"/>
    <row r="184" spans="3:28" ht="12.75" customHeight="1"/>
    <row r="185" spans="3:28" ht="12.75" customHeight="1"/>
    <row r="186" spans="3:28" ht="12.75" customHeight="1"/>
    <row r="187" spans="3:28" s="295" customFormat="1" ht="12.75" customHeight="1">
      <c r="C187" s="301"/>
      <c r="H187" s="301"/>
      <c r="R187" s="301"/>
      <c r="AB187" s="301"/>
    </row>
    <row r="188" spans="3:28" s="295" customFormat="1" ht="12.75" customHeight="1">
      <c r="C188" s="301"/>
      <c r="H188" s="301"/>
      <c r="R188" s="301"/>
      <c r="AB188" s="301"/>
    </row>
    <row r="189" spans="3:28" s="295" customFormat="1" ht="12.75" customHeight="1">
      <c r="C189" s="301"/>
      <c r="H189" s="301"/>
      <c r="R189" s="301"/>
      <c r="AB189" s="301"/>
    </row>
    <row r="190" spans="3:28" ht="12.75" customHeight="1"/>
    <row r="191" spans="3:28" s="296" customFormat="1" ht="12.75" customHeight="1">
      <c r="C191" s="302"/>
      <c r="H191" s="302"/>
      <c r="R191" s="302"/>
      <c r="AB191" s="302"/>
    </row>
    <row r="192" spans="3:28" s="296" customFormat="1" ht="12.75" customHeight="1">
      <c r="C192" s="302"/>
      <c r="H192" s="302"/>
      <c r="R192" s="302"/>
      <c r="AB192" s="302"/>
    </row>
    <row r="193" spans="3:28" s="296" customFormat="1" ht="12.75" customHeight="1">
      <c r="C193" s="302"/>
      <c r="H193" s="302"/>
      <c r="R193" s="302"/>
      <c r="AB193" s="302"/>
    </row>
    <row r="194" spans="3:28" s="296" customFormat="1" ht="12.75" customHeight="1">
      <c r="C194" s="302"/>
      <c r="H194" s="302"/>
      <c r="R194" s="302"/>
      <c r="AB194" s="302"/>
    </row>
    <row r="195" spans="3:28" s="296" customFormat="1" ht="12.75" customHeight="1">
      <c r="C195" s="302"/>
      <c r="H195" s="302"/>
      <c r="R195" s="302"/>
      <c r="AB195" s="302"/>
    </row>
    <row r="196" spans="3:28" s="296" customFormat="1" ht="12.75" customHeight="1">
      <c r="C196" s="302"/>
      <c r="H196" s="302"/>
      <c r="R196" s="302"/>
      <c r="AB196" s="302"/>
    </row>
    <row r="197" spans="3:28" s="296" customFormat="1" ht="12.75" customHeight="1">
      <c r="C197" s="302"/>
      <c r="H197" s="302"/>
      <c r="R197" s="302"/>
      <c r="AB197" s="302"/>
    </row>
    <row r="198" spans="3:28" s="296" customFormat="1" ht="12.75" customHeight="1">
      <c r="C198" s="302"/>
      <c r="H198" s="302"/>
      <c r="R198" s="302"/>
      <c r="AB198" s="302"/>
    </row>
    <row r="199" spans="3:28" s="296" customFormat="1" ht="12.75" customHeight="1">
      <c r="C199" s="302"/>
      <c r="H199" s="302"/>
      <c r="R199" s="302"/>
      <c r="AB199" s="302"/>
    </row>
    <row r="200" spans="3:28" s="296" customFormat="1" ht="12.75" customHeight="1">
      <c r="C200" s="302"/>
      <c r="H200" s="302"/>
      <c r="R200" s="302"/>
      <c r="AB200" s="302"/>
    </row>
    <row r="201" spans="3:28" s="296" customFormat="1" ht="12.75" customHeight="1">
      <c r="C201" s="302"/>
      <c r="H201" s="302"/>
      <c r="R201" s="302"/>
      <c r="AB201" s="302"/>
    </row>
    <row r="202" spans="3:28" s="296" customFormat="1" ht="12.75" customHeight="1">
      <c r="C202" s="302"/>
      <c r="H202" s="302"/>
      <c r="R202" s="302"/>
      <c r="AB202" s="302"/>
    </row>
    <row r="203" spans="3:28" s="296" customFormat="1" ht="12.75" customHeight="1">
      <c r="C203" s="302"/>
      <c r="H203" s="302"/>
      <c r="R203" s="302"/>
      <c r="AB203" s="302"/>
    </row>
    <row r="204" spans="3:28" s="296" customFormat="1" ht="12.75" customHeight="1">
      <c r="C204" s="302"/>
      <c r="H204" s="302"/>
      <c r="R204" s="302"/>
      <c r="AB204" s="302"/>
    </row>
    <row r="205" spans="3:28" s="295" customFormat="1" ht="12.75" customHeight="1">
      <c r="C205" s="301"/>
      <c r="H205" s="301"/>
      <c r="R205" s="301"/>
      <c r="AB205" s="301"/>
    </row>
    <row r="206" spans="3:28" s="295" customFormat="1" ht="12.75" customHeight="1">
      <c r="C206" s="301"/>
      <c r="H206" s="301"/>
      <c r="R206" s="301"/>
      <c r="AB206" s="301"/>
    </row>
    <row r="207" spans="3:28" ht="12.75" customHeight="1"/>
    <row r="208" spans="3:2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</sheetData>
  <mergeCells count="37">
    <mergeCell ref="A2:AK2"/>
    <mergeCell ref="AF4:AI4"/>
    <mergeCell ref="AJ4:AJ6"/>
    <mergeCell ref="AK4:AK6"/>
    <mergeCell ref="H5:H6"/>
    <mergeCell ref="J5:K5"/>
    <mergeCell ref="C4:G5"/>
    <mergeCell ref="A4:B6"/>
    <mergeCell ref="H4:Q4"/>
    <mergeCell ref="L5:N5"/>
    <mergeCell ref="I5:I6"/>
    <mergeCell ref="O5:Q5"/>
    <mergeCell ref="AI3:AK3"/>
    <mergeCell ref="R4:AA4"/>
    <mergeCell ref="R5:R6"/>
    <mergeCell ref="S5:S6"/>
    <mergeCell ref="A17:B17"/>
    <mergeCell ref="A12:B12"/>
    <mergeCell ref="A13:B13"/>
    <mergeCell ref="A11:B11"/>
    <mergeCell ref="A14:B14"/>
    <mergeCell ref="A18:AK18"/>
    <mergeCell ref="AH5:AH6"/>
    <mergeCell ref="AI5:AI6"/>
    <mergeCell ref="AB4:AE5"/>
    <mergeCell ref="AF5:AF6"/>
    <mergeCell ref="AK7:AK17"/>
    <mergeCell ref="T5:U5"/>
    <mergeCell ref="V5:X5"/>
    <mergeCell ref="Y5:AA5"/>
    <mergeCell ref="A7:B7"/>
    <mergeCell ref="AG5:AG6"/>
    <mergeCell ref="A9:B9"/>
    <mergeCell ref="A10:B10"/>
    <mergeCell ref="A15:B15"/>
    <mergeCell ref="A16:B16"/>
    <mergeCell ref="A8:B8"/>
  </mergeCells>
  <phoneticPr fontId="10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6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FF00"/>
  </sheetPr>
  <dimension ref="A1:Y18"/>
  <sheetViews>
    <sheetView tabSelected="1" workbookViewId="0">
      <selection activeCell="A8" sqref="A8:A10"/>
    </sheetView>
  </sheetViews>
  <sheetFormatPr defaultColWidth="8.875" defaultRowHeight="14.25" outlineLevelCol="1"/>
  <cols>
    <col min="1" max="1" width="3.625" style="59" customWidth="1"/>
    <col min="2" max="2" width="8" style="59" customWidth="1"/>
    <col min="3" max="3" width="1.875" style="59" customWidth="1"/>
    <col min="4" max="4" width="7" style="60" customWidth="1"/>
    <col min="5" max="5" width="7" style="61" customWidth="1"/>
    <col min="6" max="6" width="7" style="65" customWidth="1"/>
    <col min="7" max="7" width="7" style="61" customWidth="1"/>
    <col min="8" max="8" width="8" style="60" customWidth="1"/>
    <col min="9" max="12" width="7.125" style="60" customWidth="1"/>
    <col min="13" max="13" width="7" style="64" customWidth="1"/>
    <col min="14" max="14" width="7" style="60" customWidth="1"/>
    <col min="15" max="15" width="6.125" style="60" customWidth="1"/>
    <col min="16" max="17" width="7" style="60" customWidth="1"/>
    <col min="18" max="19" width="7" style="61" customWidth="1"/>
    <col min="20" max="21" width="6" style="61" customWidth="1"/>
    <col min="22" max="22" width="7" style="62" customWidth="1" outlineLevel="1"/>
    <col min="23" max="23" width="7" style="48" customWidth="1" outlineLevel="1"/>
    <col min="24" max="25" width="6.25" style="62" customWidth="1" outlineLevel="1"/>
    <col min="26" max="26" width="11.25" style="59" customWidth="1"/>
    <col min="27" max="29" width="10" style="59" bestFit="1" customWidth="1"/>
    <col min="30" max="16384" width="8.875" style="59"/>
  </cols>
  <sheetData>
    <row r="1" spans="1:25" ht="20.25">
      <c r="A1" s="403" t="s">
        <v>197</v>
      </c>
      <c r="B1" s="58"/>
      <c r="E1" s="60"/>
      <c r="F1" s="60"/>
      <c r="G1" s="60"/>
      <c r="R1" s="60"/>
      <c r="S1" s="60"/>
      <c r="T1" s="60"/>
      <c r="U1" s="60"/>
    </row>
    <row r="2" spans="1:25" ht="60.75" customHeight="1">
      <c r="A2" s="404" t="s">
        <v>198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5"/>
      <c r="N2" s="404"/>
      <c r="O2" s="404"/>
      <c r="P2" s="404"/>
      <c r="Q2" s="404"/>
      <c r="R2" s="404"/>
      <c r="S2" s="404"/>
      <c r="T2" s="404"/>
      <c r="U2" s="404"/>
      <c r="V2" s="406"/>
      <c r="W2" s="407"/>
      <c r="X2" s="406"/>
      <c r="Y2" s="406"/>
    </row>
    <row r="3" spans="1:25" ht="23.1" customHeight="1">
      <c r="X3" s="248"/>
      <c r="Y3" s="248"/>
    </row>
    <row r="4" spans="1:25" s="419" customFormat="1" ht="39" customHeight="1">
      <c r="A4" s="408" t="s">
        <v>217</v>
      </c>
      <c r="B4" s="409"/>
      <c r="C4" s="410"/>
      <c r="D4" s="411" t="s">
        <v>199</v>
      </c>
      <c r="E4" s="412"/>
      <c r="F4" s="413" t="s">
        <v>218</v>
      </c>
      <c r="G4" s="414"/>
      <c r="H4" s="415" t="s">
        <v>200</v>
      </c>
      <c r="I4" s="416"/>
      <c r="J4" s="416"/>
      <c r="K4" s="416"/>
      <c r="L4" s="416"/>
      <c r="M4" s="416"/>
      <c r="N4" s="416"/>
      <c r="O4" s="416"/>
      <c r="P4" s="416"/>
      <c r="Q4" s="416"/>
      <c r="R4" s="416"/>
      <c r="S4" s="416"/>
      <c r="T4" s="416"/>
      <c r="U4" s="417"/>
      <c r="V4" s="418" t="s">
        <v>201</v>
      </c>
      <c r="W4" s="418"/>
      <c r="X4" s="418"/>
      <c r="Y4" s="418"/>
    </row>
    <row r="5" spans="1:25" s="419" customFormat="1" ht="37.5" customHeight="1">
      <c r="A5" s="420"/>
      <c r="B5" s="421"/>
      <c r="C5" s="422"/>
      <c r="D5" s="423" t="s">
        <v>219</v>
      </c>
      <c r="E5" s="424" t="s">
        <v>202</v>
      </c>
      <c r="F5" s="423" t="s">
        <v>219</v>
      </c>
      <c r="G5" s="424" t="s">
        <v>203</v>
      </c>
      <c r="H5" s="425" t="s">
        <v>204</v>
      </c>
      <c r="I5" s="408" t="s">
        <v>205</v>
      </c>
      <c r="J5" s="409"/>
      <c r="K5" s="409"/>
      <c r="L5" s="410"/>
      <c r="M5" s="425" t="s">
        <v>206</v>
      </c>
      <c r="N5" s="408" t="s">
        <v>205</v>
      </c>
      <c r="O5" s="409"/>
      <c r="P5" s="409"/>
      <c r="Q5" s="410"/>
      <c r="R5" s="426" t="s">
        <v>220</v>
      </c>
      <c r="S5" s="427"/>
      <c r="T5" s="427"/>
      <c r="U5" s="428"/>
      <c r="V5" s="418"/>
      <c r="W5" s="418"/>
      <c r="X5" s="418"/>
      <c r="Y5" s="418"/>
    </row>
    <row r="6" spans="1:25" s="419" customFormat="1" ht="45" customHeight="1">
      <c r="A6" s="420"/>
      <c r="B6" s="421"/>
      <c r="C6" s="422"/>
      <c r="D6" s="429"/>
      <c r="E6" s="430"/>
      <c r="F6" s="429"/>
      <c r="G6" s="430"/>
      <c r="H6" s="431"/>
      <c r="I6" s="432" t="s">
        <v>207</v>
      </c>
      <c r="J6" s="432" t="s">
        <v>208</v>
      </c>
      <c r="K6" s="432"/>
      <c r="L6" s="432" t="s">
        <v>209</v>
      </c>
      <c r="M6" s="431"/>
      <c r="N6" s="432" t="s">
        <v>207</v>
      </c>
      <c r="O6" s="432" t="s">
        <v>208</v>
      </c>
      <c r="P6" s="432" t="s">
        <v>209</v>
      </c>
      <c r="Q6" s="432"/>
      <c r="R6" s="432" t="s">
        <v>166</v>
      </c>
      <c r="S6" s="432" t="s">
        <v>210</v>
      </c>
      <c r="T6" s="432" t="s">
        <v>211</v>
      </c>
      <c r="U6" s="432" t="s">
        <v>212</v>
      </c>
      <c r="V6" s="432" t="s">
        <v>166</v>
      </c>
      <c r="W6" s="432" t="s">
        <v>210</v>
      </c>
      <c r="X6" s="432" t="s">
        <v>211</v>
      </c>
      <c r="Y6" s="432" t="s">
        <v>212</v>
      </c>
    </row>
    <row r="7" spans="1:25" s="419" customFormat="1" ht="45" customHeight="1">
      <c r="A7" s="433"/>
      <c r="B7" s="434"/>
      <c r="C7" s="435"/>
      <c r="D7" s="436"/>
      <c r="E7" s="437"/>
      <c r="F7" s="436"/>
      <c r="G7" s="437"/>
      <c r="H7" s="438"/>
      <c r="I7" s="432" t="s">
        <v>207</v>
      </c>
      <c r="J7" s="439" t="s">
        <v>221</v>
      </c>
      <c r="K7" s="440" t="s">
        <v>222</v>
      </c>
      <c r="L7" s="432" t="s">
        <v>209</v>
      </c>
      <c r="M7" s="438"/>
      <c r="N7" s="432"/>
      <c r="O7" s="432"/>
      <c r="P7" s="440" t="s">
        <v>222</v>
      </c>
      <c r="Q7" s="440" t="s">
        <v>221</v>
      </c>
      <c r="R7" s="432"/>
      <c r="S7" s="432"/>
      <c r="T7" s="432"/>
      <c r="U7" s="432"/>
      <c r="V7" s="432"/>
      <c r="W7" s="432"/>
      <c r="X7" s="432"/>
      <c r="Y7" s="432"/>
    </row>
    <row r="8" spans="1:25" s="445" customFormat="1" ht="45" customHeight="1">
      <c r="A8" s="456" t="s">
        <v>213</v>
      </c>
      <c r="B8" s="441" t="s">
        <v>214</v>
      </c>
      <c r="C8" s="442"/>
      <c r="D8" s="443">
        <v>20</v>
      </c>
      <c r="E8" s="443">
        <v>16</v>
      </c>
      <c r="F8" s="443">
        <v>481</v>
      </c>
      <c r="G8" s="443">
        <v>240.5</v>
      </c>
      <c r="H8" s="443">
        <v>3033</v>
      </c>
      <c r="I8" s="443">
        <v>1304</v>
      </c>
      <c r="J8" s="443">
        <v>770</v>
      </c>
      <c r="K8" s="443">
        <v>190</v>
      </c>
      <c r="L8" s="443">
        <v>769</v>
      </c>
      <c r="M8" s="443">
        <v>4014</v>
      </c>
      <c r="N8" s="443">
        <v>2583</v>
      </c>
      <c r="O8" s="443">
        <v>91</v>
      </c>
      <c r="P8" s="443">
        <v>743</v>
      </c>
      <c r="Q8" s="443">
        <v>597</v>
      </c>
      <c r="R8" s="443">
        <v>1260.55</v>
      </c>
      <c r="S8" s="443">
        <v>739.92000000000007</v>
      </c>
      <c r="T8" s="443">
        <v>16.409999999999968</v>
      </c>
      <c r="U8" s="443">
        <v>504.22</v>
      </c>
      <c r="V8" s="443">
        <v>1517.0500000000002</v>
      </c>
      <c r="W8" s="443">
        <v>996.42000000000007</v>
      </c>
      <c r="X8" s="444">
        <v>16.409999999999968</v>
      </c>
      <c r="Y8" s="443">
        <v>504.22</v>
      </c>
    </row>
    <row r="9" spans="1:25" s="452" customFormat="1" ht="45" customHeight="1">
      <c r="A9" s="457"/>
      <c r="B9" s="446" t="s">
        <v>215</v>
      </c>
      <c r="C9" s="447"/>
      <c r="D9" s="448">
        <v>11</v>
      </c>
      <c r="E9" s="449">
        <v>8.8000000000000007</v>
      </c>
      <c r="F9" s="448">
        <v>261</v>
      </c>
      <c r="G9" s="449">
        <v>130.5</v>
      </c>
      <c r="H9" s="443">
        <v>1694</v>
      </c>
      <c r="I9" s="448">
        <v>648</v>
      </c>
      <c r="J9" s="448">
        <v>470</v>
      </c>
      <c r="K9" s="448">
        <v>106</v>
      </c>
      <c r="L9" s="448">
        <v>470</v>
      </c>
      <c r="M9" s="443">
        <v>2105</v>
      </c>
      <c r="N9" s="448">
        <v>1033</v>
      </c>
      <c r="O9" s="448">
        <v>91</v>
      </c>
      <c r="P9" s="448">
        <v>384</v>
      </c>
      <c r="Q9" s="448">
        <v>597</v>
      </c>
      <c r="R9" s="450">
        <v>639.49400000000003</v>
      </c>
      <c r="S9" s="449">
        <v>375.37</v>
      </c>
      <c r="T9" s="449">
        <v>8.3240000000000123</v>
      </c>
      <c r="U9" s="449">
        <v>255.8</v>
      </c>
      <c r="V9" s="450">
        <v>778.7940000000001</v>
      </c>
      <c r="W9" s="451">
        <v>514.67000000000007</v>
      </c>
      <c r="X9" s="451">
        <v>8.3240000000000123</v>
      </c>
      <c r="Y9" s="449">
        <v>255.8</v>
      </c>
    </row>
    <row r="10" spans="1:25" s="452" customFormat="1" ht="45" customHeight="1">
      <c r="A10" s="458"/>
      <c r="B10" s="446" t="s">
        <v>216</v>
      </c>
      <c r="C10" s="447"/>
      <c r="D10" s="448">
        <v>9</v>
      </c>
      <c r="E10" s="449">
        <v>7.2</v>
      </c>
      <c r="F10" s="448">
        <v>220</v>
      </c>
      <c r="G10" s="449">
        <v>110</v>
      </c>
      <c r="H10" s="443">
        <v>1339</v>
      </c>
      <c r="I10" s="448">
        <v>656</v>
      </c>
      <c r="J10" s="448">
        <v>300</v>
      </c>
      <c r="K10" s="448">
        <v>84</v>
      </c>
      <c r="L10" s="448">
        <v>299</v>
      </c>
      <c r="M10" s="443">
        <v>1909</v>
      </c>
      <c r="N10" s="448">
        <v>1550</v>
      </c>
      <c r="O10" s="448">
        <v>0</v>
      </c>
      <c r="P10" s="448">
        <v>359</v>
      </c>
      <c r="Q10" s="448">
        <v>0</v>
      </c>
      <c r="R10" s="450">
        <v>621.05599999999993</v>
      </c>
      <c r="S10" s="449">
        <v>364.55</v>
      </c>
      <c r="T10" s="449">
        <v>8.0859999999999559</v>
      </c>
      <c r="U10" s="449">
        <v>248.42</v>
      </c>
      <c r="V10" s="450">
        <v>738.25599999999997</v>
      </c>
      <c r="W10" s="451">
        <v>481.75</v>
      </c>
      <c r="X10" s="451">
        <v>8.0859999999999559</v>
      </c>
      <c r="Y10" s="449">
        <v>248.42</v>
      </c>
    </row>
    <row r="11" spans="1:25" s="63" customFormat="1" ht="13.5">
      <c r="A11" s="66"/>
      <c r="B11" s="66"/>
      <c r="C11" s="66"/>
      <c r="D11" s="67"/>
      <c r="E11" s="68"/>
      <c r="F11" s="69"/>
      <c r="G11" s="68"/>
      <c r="H11" s="67"/>
      <c r="I11" s="67"/>
      <c r="J11" s="67"/>
      <c r="K11" s="67"/>
      <c r="L11" s="67"/>
      <c r="M11" s="53"/>
      <c r="N11" s="67"/>
      <c r="O11" s="67"/>
      <c r="P11" s="67"/>
      <c r="Q11" s="67"/>
      <c r="R11" s="68"/>
      <c r="S11" s="68"/>
      <c r="T11" s="68"/>
      <c r="U11" s="68"/>
      <c r="V11" s="70"/>
      <c r="W11" s="71"/>
      <c r="X11" s="70"/>
      <c r="Y11" s="68"/>
    </row>
    <row r="12" spans="1:25" s="63" customFormat="1" ht="13.5">
      <c r="D12" s="67"/>
      <c r="E12" s="68"/>
      <c r="F12" s="69"/>
      <c r="G12" s="68"/>
      <c r="H12" s="67"/>
      <c r="I12" s="67"/>
      <c r="J12" s="67"/>
      <c r="K12" s="67"/>
      <c r="L12" s="67"/>
      <c r="M12" s="53"/>
      <c r="N12" s="67"/>
      <c r="O12" s="67"/>
      <c r="P12" s="67"/>
      <c r="Q12" s="67"/>
      <c r="R12" s="68"/>
      <c r="S12" s="68"/>
      <c r="T12" s="68"/>
      <c r="U12" s="68"/>
      <c r="V12" s="68"/>
      <c r="W12" s="72"/>
      <c r="X12" s="68"/>
      <c r="Y12" s="68"/>
    </row>
    <row r="13" spans="1:25" s="63" customFormat="1" ht="13.5">
      <c r="D13" s="67"/>
      <c r="E13" s="68"/>
      <c r="F13" s="69"/>
      <c r="G13" s="68"/>
      <c r="H13" s="67"/>
      <c r="I13" s="67"/>
      <c r="J13" s="67"/>
      <c r="K13" s="67"/>
      <c r="L13" s="67"/>
      <c r="M13" s="53"/>
      <c r="N13" s="67"/>
      <c r="O13" s="67"/>
      <c r="P13" s="67"/>
      <c r="Q13" s="67"/>
      <c r="R13" s="68"/>
      <c r="S13" s="68"/>
      <c r="T13" s="68"/>
      <c r="U13" s="68"/>
      <c r="V13" s="68"/>
      <c r="W13" s="72"/>
      <c r="X13" s="68"/>
      <c r="Y13" s="68"/>
    </row>
    <row r="14" spans="1:25" s="63" customFormat="1" ht="13.5">
      <c r="D14" s="67"/>
      <c r="E14" s="68"/>
      <c r="F14" s="69"/>
      <c r="G14" s="68"/>
      <c r="H14" s="67"/>
      <c r="I14" s="67"/>
      <c r="J14" s="67"/>
      <c r="K14" s="67"/>
      <c r="L14" s="67"/>
      <c r="M14" s="53"/>
      <c r="N14" s="67"/>
      <c r="O14" s="67"/>
      <c r="P14" s="67"/>
      <c r="Q14" s="67"/>
      <c r="R14" s="68"/>
      <c r="S14" s="68"/>
      <c r="T14" s="68"/>
      <c r="U14" s="68"/>
      <c r="V14" s="68"/>
      <c r="W14" s="72"/>
      <c r="X14" s="68"/>
      <c r="Y14" s="68"/>
    </row>
    <row r="15" spans="1:25" s="63" customFormat="1" ht="13.5">
      <c r="D15" s="67"/>
      <c r="E15" s="68"/>
      <c r="F15" s="69"/>
      <c r="G15" s="68"/>
      <c r="H15" s="67"/>
      <c r="I15" s="68"/>
      <c r="J15" s="67"/>
      <c r="K15" s="67"/>
      <c r="L15" s="67"/>
      <c r="M15" s="53"/>
      <c r="N15" s="67"/>
      <c r="O15" s="67"/>
      <c r="P15" s="67"/>
      <c r="Q15" s="67"/>
      <c r="R15" s="68"/>
      <c r="S15" s="68"/>
      <c r="T15" s="68"/>
      <c r="U15" s="68"/>
      <c r="V15" s="68"/>
      <c r="W15" s="72"/>
      <c r="X15" s="68"/>
      <c r="Y15" s="68"/>
    </row>
    <row r="16" spans="1:25">
      <c r="I16" s="61"/>
    </row>
    <row r="17" spans="9:9">
      <c r="I17" s="61"/>
    </row>
    <row r="18" spans="9:9">
      <c r="I18" s="61"/>
    </row>
  </sheetData>
  <mergeCells count="34">
    <mergeCell ref="A8:A10"/>
    <mergeCell ref="B8:C8"/>
    <mergeCell ref="B9:C9"/>
    <mergeCell ref="B10:C10"/>
    <mergeCell ref="V6:V7"/>
    <mergeCell ref="W6:W7"/>
    <mergeCell ref="X6:X7"/>
    <mergeCell ref="Y6:Y7"/>
    <mergeCell ref="R6:R7"/>
    <mergeCell ref="S6:S7"/>
    <mergeCell ref="R5:U5"/>
    <mergeCell ref="I6:I7"/>
    <mergeCell ref="J6:K6"/>
    <mergeCell ref="L6:L7"/>
    <mergeCell ref="N6:N7"/>
    <mergeCell ref="O6:O7"/>
    <mergeCell ref="P6:Q6"/>
    <mergeCell ref="U6:U7"/>
    <mergeCell ref="D4:E4"/>
    <mergeCell ref="F4:G4"/>
    <mergeCell ref="A2:Y2"/>
    <mergeCell ref="X3:Y3"/>
    <mergeCell ref="A4:C7"/>
    <mergeCell ref="H4:U4"/>
    <mergeCell ref="V4:Y5"/>
    <mergeCell ref="D5:D7"/>
    <mergeCell ref="E5:E7"/>
    <mergeCell ref="F5:F7"/>
    <mergeCell ref="G5:G7"/>
    <mergeCell ref="H5:H7"/>
    <mergeCell ref="I5:L5"/>
    <mergeCell ref="M5:M7"/>
    <mergeCell ref="N5:Q5"/>
    <mergeCell ref="T6:T7"/>
  </mergeCells>
  <phoneticPr fontId="8" type="noConversion"/>
  <printOptions horizontalCentered="1"/>
  <pageMargins left="0.59055118110236227" right="0.59055118110236227" top="0.94" bottom="0.59055118110236227" header="0.51181102362204722" footer="0.51181102362204722"/>
  <pageSetup paperSize="9" scale="75" fitToHeight="0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>
    <tabColor rgb="FFFFFF00"/>
    <pageSetUpPr fitToPage="1"/>
  </sheetPr>
  <dimension ref="A1:N9"/>
  <sheetViews>
    <sheetView workbookViewId="0">
      <selection activeCell="A5" sqref="A5:XFD6"/>
    </sheetView>
  </sheetViews>
  <sheetFormatPr defaultRowHeight="14.25"/>
  <cols>
    <col min="1" max="1" width="12.125" customWidth="1"/>
    <col min="2" max="14" width="8.125" customWidth="1"/>
  </cols>
  <sheetData>
    <row r="1" spans="1:14" ht="30.75">
      <c r="A1" s="327" t="s">
        <v>140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81.75" customHeight="1">
      <c r="A2" s="309" t="s">
        <v>141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</row>
    <row r="3" spans="1:14" s="318" customFormat="1" ht="54" customHeight="1">
      <c r="A3" s="310" t="s">
        <v>32</v>
      </c>
      <c r="B3" s="310" t="s">
        <v>33</v>
      </c>
      <c r="C3" s="311" t="s">
        <v>34</v>
      </c>
      <c r="D3" s="311"/>
      <c r="E3" s="311"/>
      <c r="F3" s="311"/>
      <c r="G3" s="311"/>
      <c r="H3" s="312" t="s">
        <v>142</v>
      </c>
      <c r="I3" s="313"/>
      <c r="J3" s="313"/>
      <c r="K3" s="314"/>
      <c r="L3" s="315" t="s">
        <v>143</v>
      </c>
      <c r="M3" s="316"/>
      <c r="N3" s="317"/>
    </row>
    <row r="4" spans="1:14" s="318" customFormat="1" ht="45" customHeight="1">
      <c r="A4" s="310"/>
      <c r="B4" s="310"/>
      <c r="C4" s="319" t="s">
        <v>39</v>
      </c>
      <c r="D4" s="319" t="s">
        <v>35</v>
      </c>
      <c r="E4" s="319" t="s">
        <v>36</v>
      </c>
      <c r="F4" s="319" t="s">
        <v>37</v>
      </c>
      <c r="G4" s="319" t="s">
        <v>38</v>
      </c>
      <c r="H4" s="319" t="s">
        <v>40</v>
      </c>
      <c r="I4" s="319" t="s">
        <v>35</v>
      </c>
      <c r="J4" s="319" t="s">
        <v>36</v>
      </c>
      <c r="K4" s="320" t="s">
        <v>144</v>
      </c>
      <c r="L4" s="321" t="s">
        <v>145</v>
      </c>
      <c r="M4" s="321" t="s">
        <v>146</v>
      </c>
      <c r="N4" s="321" t="s">
        <v>144</v>
      </c>
    </row>
    <row r="5" spans="1:14" s="318" customFormat="1" ht="45" customHeight="1">
      <c r="A5" s="322" t="s">
        <v>97</v>
      </c>
      <c r="B5" s="323">
        <v>3700</v>
      </c>
      <c r="C5" s="323">
        <f>SUM(D5:G5)</f>
        <v>370</v>
      </c>
      <c r="D5" s="323">
        <f>SUM(D6:D9)</f>
        <v>154.66</v>
      </c>
      <c r="E5" s="323">
        <f t="shared" ref="E5:G5" si="0">SUM(E6:E9)</f>
        <v>55.72</v>
      </c>
      <c r="F5" s="323">
        <f t="shared" si="0"/>
        <v>83.55</v>
      </c>
      <c r="G5" s="323">
        <f t="shared" si="0"/>
        <v>76.069999999999993</v>
      </c>
      <c r="H5" s="323">
        <f>SUM(I5:K5)</f>
        <v>305.70000000000005</v>
      </c>
      <c r="I5" s="323">
        <f>SUM(I6:I9)</f>
        <v>155.4</v>
      </c>
      <c r="J5" s="323">
        <f t="shared" ref="J5:K5" si="1">SUM(J6:J9)</f>
        <v>50.300000000000004</v>
      </c>
      <c r="K5" s="323">
        <f t="shared" si="1"/>
        <v>100</v>
      </c>
      <c r="L5" s="323">
        <f>SUM(M5:N5)</f>
        <v>-11.770000000000014</v>
      </c>
      <c r="M5" s="323">
        <f>SUM(M6:M9)</f>
        <v>4.6799999999999846</v>
      </c>
      <c r="N5" s="323">
        <f>SUM(N6:N9)</f>
        <v>-16.45</v>
      </c>
    </row>
    <row r="6" spans="1:14" s="318" customFormat="1" ht="45" customHeight="1">
      <c r="A6" s="324" t="s">
        <v>147</v>
      </c>
      <c r="B6" s="325">
        <v>44</v>
      </c>
      <c r="C6" s="323">
        <f t="shared" ref="C6:C9" si="2">SUM(D6:G6)</f>
        <v>4.4000000000000004</v>
      </c>
      <c r="D6" s="325">
        <v>1.84</v>
      </c>
      <c r="E6" s="325">
        <v>0</v>
      </c>
      <c r="F6" s="325">
        <v>2.56</v>
      </c>
      <c r="G6" s="325">
        <v>0</v>
      </c>
      <c r="H6" s="323">
        <f t="shared" ref="H6:H9" si="3">SUM(I6:K6)</f>
        <v>31.3</v>
      </c>
      <c r="I6" s="325">
        <v>1.3</v>
      </c>
      <c r="J6" s="325">
        <v>0</v>
      </c>
      <c r="K6" s="325">
        <v>30</v>
      </c>
      <c r="L6" s="323">
        <f t="shared" ref="L6:L9" si="4">SUM(M6:N6)</f>
        <v>-26.900000000000002</v>
      </c>
      <c r="M6" s="323">
        <f>D6+E6-I6-J6</f>
        <v>0.54</v>
      </c>
      <c r="N6" s="323">
        <f>F6-K6</f>
        <v>-27.44</v>
      </c>
    </row>
    <row r="7" spans="1:14" s="318" customFormat="1" ht="45" customHeight="1">
      <c r="A7" s="326" t="s">
        <v>98</v>
      </c>
      <c r="B7" s="325">
        <v>963</v>
      </c>
      <c r="C7" s="323">
        <f t="shared" si="2"/>
        <v>96.3</v>
      </c>
      <c r="D7" s="325">
        <v>40.25</v>
      </c>
      <c r="E7" s="325">
        <v>5.61</v>
      </c>
      <c r="F7" s="325">
        <v>22.42</v>
      </c>
      <c r="G7" s="325">
        <v>28.019999999999996</v>
      </c>
      <c r="H7" s="323">
        <f t="shared" si="3"/>
        <v>67.2</v>
      </c>
      <c r="I7" s="325">
        <v>42</v>
      </c>
      <c r="J7" s="325">
        <v>5.2</v>
      </c>
      <c r="K7" s="325">
        <v>20</v>
      </c>
      <c r="L7" s="323">
        <f t="shared" si="4"/>
        <v>1.080000000000001</v>
      </c>
      <c r="M7" s="323">
        <f t="shared" ref="M7:M9" si="5">D7+E7-I7-J7</f>
        <v>-1.3400000000000007</v>
      </c>
      <c r="N7" s="323">
        <f t="shared" ref="N7:N9" si="6">F7-K7</f>
        <v>2.4200000000000017</v>
      </c>
    </row>
    <row r="8" spans="1:14" s="318" customFormat="1" ht="45" customHeight="1">
      <c r="A8" s="326" t="s">
        <v>99</v>
      </c>
      <c r="B8" s="325">
        <v>177</v>
      </c>
      <c r="C8" s="323">
        <f t="shared" si="2"/>
        <v>17.7</v>
      </c>
      <c r="D8" s="325">
        <v>7.4</v>
      </c>
      <c r="E8" s="325">
        <v>6.18</v>
      </c>
      <c r="F8" s="325">
        <v>0</v>
      </c>
      <c r="G8" s="325">
        <v>4.1199999999999992</v>
      </c>
      <c r="H8" s="323">
        <f t="shared" si="3"/>
        <v>13.600000000000001</v>
      </c>
      <c r="I8" s="325">
        <v>7.7</v>
      </c>
      <c r="J8" s="325">
        <v>5.9</v>
      </c>
      <c r="K8" s="325"/>
      <c r="L8" s="323">
        <f t="shared" si="4"/>
        <v>-2.0000000000000462E-2</v>
      </c>
      <c r="M8" s="323">
        <f t="shared" si="5"/>
        <v>-2.0000000000000462E-2</v>
      </c>
      <c r="N8" s="323">
        <f t="shared" si="6"/>
        <v>0</v>
      </c>
    </row>
    <row r="9" spans="1:14" s="318" customFormat="1" ht="45" customHeight="1">
      <c r="A9" s="326" t="s">
        <v>100</v>
      </c>
      <c r="B9" s="325">
        <v>2516</v>
      </c>
      <c r="C9" s="323">
        <f t="shared" si="2"/>
        <v>251.6</v>
      </c>
      <c r="D9" s="325">
        <v>105.17</v>
      </c>
      <c r="E9" s="325">
        <v>43.93</v>
      </c>
      <c r="F9" s="325">
        <v>58.57</v>
      </c>
      <c r="G9" s="325">
        <v>43.93</v>
      </c>
      <c r="H9" s="323">
        <f t="shared" si="3"/>
        <v>193.60000000000002</v>
      </c>
      <c r="I9" s="325">
        <v>104.4</v>
      </c>
      <c r="J9" s="325">
        <v>39.200000000000003</v>
      </c>
      <c r="K9" s="325">
        <v>50</v>
      </c>
      <c r="L9" s="323">
        <f t="shared" si="4"/>
        <v>14.069999999999986</v>
      </c>
      <c r="M9" s="323">
        <f t="shared" si="5"/>
        <v>5.4999999999999858</v>
      </c>
      <c r="N9" s="323">
        <f t="shared" si="6"/>
        <v>8.57</v>
      </c>
    </row>
  </sheetData>
  <mergeCells count="6">
    <mergeCell ref="A2:N2"/>
    <mergeCell ref="A3:A4"/>
    <mergeCell ref="H3:K3"/>
    <mergeCell ref="B3:B4"/>
    <mergeCell ref="C3:G3"/>
    <mergeCell ref="L3:N3"/>
  </mergeCells>
  <phoneticPr fontId="97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>
    <tabColor rgb="FFFFFF00"/>
    <pageSetUpPr fitToPage="1"/>
  </sheetPr>
  <dimension ref="A1:Z12"/>
  <sheetViews>
    <sheetView workbookViewId="0">
      <pane xSplit="1" ySplit="7" topLeftCell="B11" activePane="bottomRight" state="frozen"/>
      <selection pane="topRight" activeCell="F1" sqref="F1"/>
      <selection pane="bottomLeft" activeCell="A14" sqref="A14"/>
      <selection pane="bottomRight" activeCell="A9" sqref="A9:XFD9"/>
    </sheetView>
  </sheetViews>
  <sheetFormatPr defaultRowHeight="15"/>
  <cols>
    <col min="1" max="1" width="10" style="6" customWidth="1"/>
    <col min="2" max="2" width="6.875" style="7" customWidth="1"/>
    <col min="3" max="3" width="6.625" style="6" customWidth="1"/>
    <col min="4" max="6" width="6.5" style="7" customWidth="1"/>
    <col min="7" max="8" width="6.5" style="23" customWidth="1"/>
    <col min="9" max="9" width="4.125" style="6" customWidth="1"/>
    <col min="10" max="10" width="4.25" style="6" customWidth="1"/>
    <col min="11" max="11" width="4.375" style="6" customWidth="1"/>
    <col min="12" max="12" width="4.125" style="6" customWidth="1"/>
    <col min="13" max="13" width="4.375" style="6" customWidth="1"/>
    <col min="14" max="14" width="6.25" style="8" customWidth="1" collapsed="1"/>
    <col min="15" max="18" width="6.5" style="8" customWidth="1"/>
    <col min="19" max="22" width="6.375" style="8" customWidth="1"/>
    <col min="23" max="24" width="6.375" style="331" customWidth="1"/>
    <col min="25" max="25" width="6.375" style="332" customWidth="1"/>
    <col min="26" max="26" width="13.125" customWidth="1"/>
  </cols>
  <sheetData>
    <row r="1" spans="1:26" ht="36.75" customHeight="1">
      <c r="A1" s="328" t="s">
        <v>148</v>
      </c>
    </row>
    <row r="2" spans="1:26">
      <c r="Z2" s="30"/>
    </row>
    <row r="3" spans="1:26" ht="51.75" customHeight="1">
      <c r="A3" s="160" t="s">
        <v>49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</row>
    <row r="4" spans="1:26" ht="24.75" customHeight="1">
      <c r="A4" s="9"/>
      <c r="B4" s="9"/>
      <c r="C4" s="9"/>
      <c r="D4" s="9"/>
      <c r="E4" s="9"/>
      <c r="F4" s="9"/>
      <c r="G4" s="24"/>
      <c r="H4" s="24"/>
      <c r="I4" s="9"/>
      <c r="J4" s="9"/>
      <c r="K4" s="9"/>
      <c r="L4" s="9"/>
      <c r="M4" s="9"/>
      <c r="N4" s="44"/>
      <c r="O4" s="44"/>
      <c r="P4" s="44"/>
      <c r="Q4" s="44"/>
      <c r="R4" s="44"/>
      <c r="S4" s="44"/>
      <c r="T4" s="44"/>
      <c r="U4" s="44"/>
      <c r="V4" s="44"/>
      <c r="W4" s="333"/>
      <c r="X4" s="333"/>
      <c r="Y4" s="333"/>
    </row>
    <row r="5" spans="1:26" ht="38.25" customHeight="1">
      <c r="A5" s="175" t="s">
        <v>21</v>
      </c>
      <c r="B5" s="155" t="s">
        <v>50</v>
      </c>
      <c r="C5" s="163" t="s">
        <v>11</v>
      </c>
      <c r="D5" s="166" t="s">
        <v>12</v>
      </c>
      <c r="E5" s="167"/>
      <c r="F5" s="167"/>
      <c r="G5" s="167"/>
      <c r="H5" s="168"/>
      <c r="I5" s="166" t="s">
        <v>13</v>
      </c>
      <c r="J5" s="167"/>
      <c r="K5" s="167"/>
      <c r="L5" s="167"/>
      <c r="M5" s="168"/>
      <c r="N5" s="169" t="s">
        <v>51</v>
      </c>
      <c r="O5" s="170"/>
      <c r="P5" s="170"/>
      <c r="Q5" s="170"/>
      <c r="R5" s="171"/>
      <c r="S5" s="172" t="s">
        <v>80</v>
      </c>
      <c r="T5" s="173"/>
      <c r="U5" s="173"/>
      <c r="V5" s="174"/>
      <c r="W5" s="334" t="s">
        <v>74</v>
      </c>
      <c r="X5" s="335"/>
      <c r="Y5" s="336"/>
    </row>
    <row r="6" spans="1:26" ht="28.5" customHeight="1">
      <c r="A6" s="176"/>
      <c r="B6" s="161"/>
      <c r="C6" s="164"/>
      <c r="D6" s="155" t="s">
        <v>6</v>
      </c>
      <c r="E6" s="155" t="s">
        <v>14</v>
      </c>
      <c r="F6" s="155" t="s">
        <v>15</v>
      </c>
      <c r="G6" s="158" t="s">
        <v>52</v>
      </c>
      <c r="H6" s="159"/>
      <c r="I6" s="79"/>
      <c r="J6" s="80"/>
      <c r="K6" s="80"/>
      <c r="L6" s="80"/>
      <c r="M6" s="81"/>
      <c r="N6" s="155" t="s">
        <v>6</v>
      </c>
      <c r="O6" s="155" t="s">
        <v>5</v>
      </c>
      <c r="P6" s="155" t="s">
        <v>1</v>
      </c>
      <c r="Q6" s="155" t="s">
        <v>75</v>
      </c>
      <c r="R6" s="155" t="s">
        <v>84</v>
      </c>
      <c r="S6" s="155" t="s">
        <v>6</v>
      </c>
      <c r="T6" s="155" t="s">
        <v>5</v>
      </c>
      <c r="U6" s="155" t="s">
        <v>1</v>
      </c>
      <c r="V6" s="155" t="s">
        <v>75</v>
      </c>
      <c r="W6" s="337" t="s">
        <v>85</v>
      </c>
      <c r="X6" s="337" t="s">
        <v>87</v>
      </c>
      <c r="Y6" s="337" t="s">
        <v>81</v>
      </c>
    </row>
    <row r="7" spans="1:26" ht="56.25" customHeight="1">
      <c r="A7" s="177"/>
      <c r="B7" s="162"/>
      <c r="C7" s="165" t="s">
        <v>11</v>
      </c>
      <c r="D7" s="157"/>
      <c r="E7" s="157" t="s">
        <v>14</v>
      </c>
      <c r="F7" s="157" t="s">
        <v>15</v>
      </c>
      <c r="G7" s="25" t="s">
        <v>54</v>
      </c>
      <c r="H7" s="25" t="s">
        <v>55</v>
      </c>
      <c r="I7" s="5" t="s">
        <v>5</v>
      </c>
      <c r="J7" s="5" t="s">
        <v>16</v>
      </c>
      <c r="K7" s="5" t="s">
        <v>1</v>
      </c>
      <c r="L7" s="5" t="s">
        <v>2</v>
      </c>
      <c r="M7" s="5" t="s">
        <v>3</v>
      </c>
      <c r="N7" s="157" t="s">
        <v>6</v>
      </c>
      <c r="O7" s="157" t="s">
        <v>5</v>
      </c>
      <c r="P7" s="157" t="s">
        <v>1</v>
      </c>
      <c r="Q7" s="156"/>
      <c r="R7" s="156"/>
      <c r="S7" s="157" t="s">
        <v>6</v>
      </c>
      <c r="T7" s="157" t="s">
        <v>5</v>
      </c>
      <c r="U7" s="157" t="s">
        <v>1</v>
      </c>
      <c r="V7" s="157" t="s">
        <v>1</v>
      </c>
      <c r="W7" s="338"/>
      <c r="X7" s="338"/>
      <c r="Y7" s="338"/>
    </row>
    <row r="8" spans="1:26" ht="45" customHeight="1">
      <c r="A8" s="101" t="s">
        <v>7</v>
      </c>
      <c r="B8" s="135">
        <v>25813</v>
      </c>
      <c r="C8" s="136"/>
      <c r="D8" s="135">
        <v>3873</v>
      </c>
      <c r="E8" s="135">
        <v>1213</v>
      </c>
      <c r="F8" s="135">
        <v>2660</v>
      </c>
      <c r="G8" s="135">
        <v>1809</v>
      </c>
      <c r="H8" s="135">
        <v>2064</v>
      </c>
      <c r="I8" s="137"/>
      <c r="J8" s="137"/>
      <c r="K8" s="137"/>
      <c r="L8" s="137"/>
      <c r="M8" s="137"/>
      <c r="N8" s="138">
        <f>SUM(O8:R8)</f>
        <v>749.1</v>
      </c>
      <c r="O8" s="138">
        <f>SUM(O9:O12)</f>
        <v>457.86</v>
      </c>
      <c r="P8" s="138">
        <f t="shared" ref="P8:R8" si="0">SUM(P9:P12)</f>
        <v>126.91999999999999</v>
      </c>
      <c r="Q8" s="138">
        <f t="shared" si="0"/>
        <v>64.97</v>
      </c>
      <c r="R8" s="138">
        <f t="shared" si="0"/>
        <v>99.35</v>
      </c>
      <c r="S8" s="138">
        <v>537.65</v>
      </c>
      <c r="T8" s="138">
        <f t="shared" ref="T8" si="1">SUM(T9:T12)</f>
        <v>481.35</v>
      </c>
      <c r="U8" s="138">
        <f t="shared" ref="U8" si="2">SUM(U9:U12)</f>
        <v>56.3</v>
      </c>
      <c r="V8" s="138">
        <f t="shared" ref="V8:W8" si="3">SUM(V9:V12)</f>
        <v>141</v>
      </c>
      <c r="W8" s="137">
        <f t="shared" si="3"/>
        <v>-28.90000000000002</v>
      </c>
      <c r="X8" s="137">
        <f t="shared" ref="X8:Y8" si="4">SUM(X9:X12)</f>
        <v>47.129999999999981</v>
      </c>
      <c r="Y8" s="137">
        <f t="shared" si="4"/>
        <v>-76.03</v>
      </c>
    </row>
    <row r="9" spans="1:26" ht="45" customHeight="1">
      <c r="A9" s="102" t="s">
        <v>82</v>
      </c>
      <c r="B9" s="104">
        <v>3564</v>
      </c>
      <c r="C9" s="103">
        <v>0.15</v>
      </c>
      <c r="D9" s="104">
        <v>535</v>
      </c>
      <c r="E9" s="104">
        <v>112</v>
      </c>
      <c r="F9" s="104">
        <v>423</v>
      </c>
      <c r="G9" s="139">
        <v>242</v>
      </c>
      <c r="H9" s="139">
        <v>293</v>
      </c>
      <c r="I9" s="140">
        <v>0.6</v>
      </c>
      <c r="J9" s="140">
        <v>0.4</v>
      </c>
      <c r="K9" s="141">
        <v>0</v>
      </c>
      <c r="L9" s="141">
        <v>1</v>
      </c>
      <c r="M9" s="141">
        <v>0</v>
      </c>
      <c r="N9" s="138">
        <f t="shared" ref="N9:N12" si="5">SUM(O9:R9)</f>
        <v>101.9</v>
      </c>
      <c r="O9" s="142">
        <v>61.14</v>
      </c>
      <c r="P9" s="142">
        <v>0</v>
      </c>
      <c r="Q9" s="142">
        <v>40.76</v>
      </c>
      <c r="R9" s="143"/>
      <c r="S9" s="144">
        <f>SUM(T9:V9)</f>
        <v>134.53</v>
      </c>
      <c r="T9" s="142">
        <v>65.53</v>
      </c>
      <c r="U9" s="142">
        <v>0</v>
      </c>
      <c r="V9" s="142">
        <v>69</v>
      </c>
      <c r="W9" s="330">
        <f>SUM(X9:Y9)</f>
        <v>-32.630000000000003</v>
      </c>
      <c r="X9" s="330">
        <f>O9+P9-T9-U9</f>
        <v>-4.3900000000000006</v>
      </c>
      <c r="Y9" s="330">
        <f>Q9-V9</f>
        <v>-28.240000000000002</v>
      </c>
    </row>
    <row r="10" spans="1:26" ht="45" customHeight="1">
      <c r="A10" s="102" t="s">
        <v>8</v>
      </c>
      <c r="B10" s="104">
        <v>5964</v>
      </c>
      <c r="C10" s="103">
        <v>0.15</v>
      </c>
      <c r="D10" s="104">
        <v>895</v>
      </c>
      <c r="E10" s="104">
        <v>288</v>
      </c>
      <c r="F10" s="104">
        <v>607</v>
      </c>
      <c r="G10" s="139">
        <v>405</v>
      </c>
      <c r="H10" s="139">
        <v>490</v>
      </c>
      <c r="I10" s="140">
        <v>0.6</v>
      </c>
      <c r="J10" s="140">
        <v>0.4</v>
      </c>
      <c r="K10" s="141">
        <v>0.5</v>
      </c>
      <c r="L10" s="141">
        <v>0.2</v>
      </c>
      <c r="M10" s="141">
        <v>0.3</v>
      </c>
      <c r="N10" s="138">
        <f t="shared" si="5"/>
        <v>170.5</v>
      </c>
      <c r="O10" s="142">
        <v>102.3</v>
      </c>
      <c r="P10" s="142">
        <v>34.1</v>
      </c>
      <c r="Q10" s="142">
        <v>6.82</v>
      </c>
      <c r="R10" s="143">
        <v>27.28</v>
      </c>
      <c r="S10" s="144">
        <f t="shared" ref="S10:S12" si="6">SUM(T10:V10)</f>
        <v>136.42000000000002</v>
      </c>
      <c r="T10" s="142">
        <v>109.52</v>
      </c>
      <c r="U10" s="142">
        <v>6.9</v>
      </c>
      <c r="V10" s="142">
        <v>20</v>
      </c>
      <c r="W10" s="330">
        <f t="shared" ref="W10:W12" si="7">SUM(X10:Y10)</f>
        <v>6.8000000000000114</v>
      </c>
      <c r="X10" s="330">
        <f t="shared" ref="X10:X12" si="8">O10+P10-T10-U10</f>
        <v>19.980000000000011</v>
      </c>
      <c r="Y10" s="330">
        <f t="shared" ref="Y10:Y12" si="9">Q10-V10</f>
        <v>-13.18</v>
      </c>
    </row>
    <row r="11" spans="1:26" ht="45" customHeight="1">
      <c r="A11" s="105" t="s">
        <v>9</v>
      </c>
      <c r="B11" s="104">
        <v>15206</v>
      </c>
      <c r="C11" s="103">
        <v>0.15</v>
      </c>
      <c r="D11" s="104">
        <v>2281</v>
      </c>
      <c r="E11" s="104">
        <v>684</v>
      </c>
      <c r="F11" s="104">
        <v>1597</v>
      </c>
      <c r="G11" s="139">
        <v>1033</v>
      </c>
      <c r="H11" s="139">
        <v>1248</v>
      </c>
      <c r="I11" s="140">
        <v>0.6</v>
      </c>
      <c r="J11" s="140">
        <v>0.4</v>
      </c>
      <c r="K11" s="141">
        <v>0.5</v>
      </c>
      <c r="L11" s="141">
        <v>0.2</v>
      </c>
      <c r="M11" s="141">
        <v>0.3</v>
      </c>
      <c r="N11" s="138">
        <f t="shared" si="5"/>
        <v>434.7</v>
      </c>
      <c r="O11" s="142">
        <v>260.82</v>
      </c>
      <c r="P11" s="142">
        <v>86.94</v>
      </c>
      <c r="Q11" s="142">
        <v>17.39</v>
      </c>
      <c r="R11" s="143">
        <v>69.55</v>
      </c>
      <c r="S11" s="144">
        <f t="shared" si="6"/>
        <v>373.29</v>
      </c>
      <c r="T11" s="142">
        <v>279.29000000000002</v>
      </c>
      <c r="U11" s="142">
        <v>47</v>
      </c>
      <c r="V11" s="142">
        <v>47</v>
      </c>
      <c r="W11" s="330">
        <f t="shared" si="7"/>
        <v>-8.140000000000029</v>
      </c>
      <c r="X11" s="330">
        <f t="shared" si="8"/>
        <v>21.46999999999997</v>
      </c>
      <c r="Y11" s="330">
        <f t="shared" si="9"/>
        <v>-29.61</v>
      </c>
    </row>
    <row r="12" spans="1:26" ht="45" customHeight="1">
      <c r="A12" s="105" t="s">
        <v>10</v>
      </c>
      <c r="B12" s="104">
        <v>1079</v>
      </c>
      <c r="C12" s="103">
        <v>0.15</v>
      </c>
      <c r="D12" s="104">
        <v>162</v>
      </c>
      <c r="E12" s="104">
        <v>129</v>
      </c>
      <c r="F12" s="104">
        <v>33</v>
      </c>
      <c r="G12" s="139">
        <v>129</v>
      </c>
      <c r="H12" s="139">
        <v>33</v>
      </c>
      <c r="I12" s="140">
        <v>0.8</v>
      </c>
      <c r="J12" s="140">
        <v>0.19999999999999996</v>
      </c>
      <c r="K12" s="141">
        <v>0.7</v>
      </c>
      <c r="L12" s="141">
        <v>0</v>
      </c>
      <c r="M12" s="141">
        <v>0.3</v>
      </c>
      <c r="N12" s="138">
        <f t="shared" si="5"/>
        <v>42.000000000000007</v>
      </c>
      <c r="O12" s="142">
        <v>33.6</v>
      </c>
      <c r="P12" s="142">
        <v>5.88</v>
      </c>
      <c r="Q12" s="142"/>
      <c r="R12" s="143">
        <v>2.52</v>
      </c>
      <c r="S12" s="144">
        <f t="shared" si="6"/>
        <v>34.409999999999997</v>
      </c>
      <c r="T12" s="142">
        <v>27.01</v>
      </c>
      <c r="U12" s="142">
        <v>2.4</v>
      </c>
      <c r="V12" s="142">
        <v>5</v>
      </c>
      <c r="W12" s="330">
        <f t="shared" si="7"/>
        <v>5.0700000000000021</v>
      </c>
      <c r="X12" s="330">
        <f t="shared" si="8"/>
        <v>10.070000000000002</v>
      </c>
      <c r="Y12" s="330">
        <f t="shared" si="9"/>
        <v>-5</v>
      </c>
    </row>
  </sheetData>
  <mergeCells count="25">
    <mergeCell ref="A3:Y3"/>
    <mergeCell ref="B5:B7"/>
    <mergeCell ref="C5:C7"/>
    <mergeCell ref="D5:H5"/>
    <mergeCell ref="I5:M5"/>
    <mergeCell ref="N5:R5"/>
    <mergeCell ref="Y6:Y7"/>
    <mergeCell ref="T6:T7"/>
    <mergeCell ref="V6:V7"/>
    <mergeCell ref="O6:O7"/>
    <mergeCell ref="S5:V5"/>
    <mergeCell ref="N6:N7"/>
    <mergeCell ref="A5:A7"/>
    <mergeCell ref="D6:D7"/>
    <mergeCell ref="U6:U7"/>
    <mergeCell ref="W5:Y5"/>
    <mergeCell ref="W6:W7"/>
    <mergeCell ref="X6:X7"/>
    <mergeCell ref="E6:E7"/>
    <mergeCell ref="F6:F7"/>
    <mergeCell ref="G6:H6"/>
    <mergeCell ref="P6:P7"/>
    <mergeCell ref="Q6:Q7"/>
    <mergeCell ref="R6:R7"/>
    <mergeCell ref="S6:S7"/>
  </mergeCells>
  <phoneticPr fontId="30" type="noConversion"/>
  <printOptions horizontalCentered="1"/>
  <pageMargins left="0.59055118110236227" right="0.59055118110236227" top="0.74803149606299213" bottom="0.74803149606299213" header="0.31496062992125984" footer="0.31496062992125984"/>
  <pageSetup paperSize="9" scale="8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>
    <tabColor rgb="FFFFFF00"/>
    <pageSetUpPr fitToPage="1"/>
  </sheetPr>
  <dimension ref="A1:AA11"/>
  <sheetViews>
    <sheetView showZeros="0" topLeftCell="A4" zoomScaleSheetLayoutView="100" workbookViewId="0">
      <selection activeCell="A6" sqref="A6:XFD7"/>
    </sheetView>
  </sheetViews>
  <sheetFormatPr defaultRowHeight="15.75"/>
  <cols>
    <col min="1" max="1" width="10.5" style="3" customWidth="1"/>
    <col min="2" max="3" width="6" style="2" customWidth="1"/>
    <col min="4" max="4" width="6" style="4" customWidth="1"/>
    <col min="5" max="9" width="4.625" style="2" customWidth="1"/>
    <col min="10" max="10" width="6" style="109" customWidth="1"/>
    <col min="11" max="14" width="5.875" style="109" customWidth="1"/>
    <col min="15" max="20" width="5.875" style="110" customWidth="1"/>
    <col min="21" max="24" width="5.875" style="111" customWidth="1"/>
    <col min="25" max="26" width="6.375" style="111" customWidth="1"/>
    <col min="27" max="27" width="6.375" style="112" customWidth="1"/>
    <col min="28" max="16384" width="9" style="1"/>
  </cols>
  <sheetData>
    <row r="1" spans="1:27" ht="44.25" customHeight="1">
      <c r="A1" s="339" t="s">
        <v>149</v>
      </c>
      <c r="B1" s="339"/>
      <c r="C1" s="339"/>
    </row>
    <row r="2" spans="1:27" ht="84" customHeight="1">
      <c r="A2" s="340" t="s">
        <v>150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</row>
    <row r="3" spans="1:27" s="347" customFormat="1" ht="51.75" customHeight="1">
      <c r="A3" s="182" t="s">
        <v>0</v>
      </c>
      <c r="B3" s="187" t="s">
        <v>17</v>
      </c>
      <c r="C3" s="187"/>
      <c r="D3" s="187"/>
      <c r="E3" s="191" t="s">
        <v>13</v>
      </c>
      <c r="F3" s="191"/>
      <c r="G3" s="191"/>
      <c r="H3" s="191"/>
      <c r="I3" s="191"/>
      <c r="J3" s="196" t="s">
        <v>76</v>
      </c>
      <c r="K3" s="197"/>
      <c r="L3" s="197"/>
      <c r="M3" s="197"/>
      <c r="N3" s="198"/>
      <c r="O3" s="192" t="s">
        <v>162</v>
      </c>
      <c r="P3" s="195" t="s">
        <v>163</v>
      </c>
      <c r="Q3" s="195"/>
      <c r="R3" s="195"/>
      <c r="S3" s="195"/>
      <c r="T3" s="195"/>
      <c r="U3" s="341" t="s">
        <v>160</v>
      </c>
      <c r="V3" s="342"/>
      <c r="W3" s="342"/>
      <c r="X3" s="343"/>
      <c r="Y3" s="344" t="s">
        <v>161</v>
      </c>
      <c r="Z3" s="345"/>
      <c r="AA3" s="346"/>
    </row>
    <row r="4" spans="1:27" s="347" customFormat="1" ht="20.25" customHeight="1">
      <c r="A4" s="182"/>
      <c r="B4" s="187" t="s">
        <v>18</v>
      </c>
      <c r="C4" s="187" t="s">
        <v>19</v>
      </c>
      <c r="D4" s="187" t="s">
        <v>20</v>
      </c>
      <c r="E4" s="189" t="s">
        <v>5</v>
      </c>
      <c r="F4" s="189" t="s">
        <v>16</v>
      </c>
      <c r="G4" s="189" t="s">
        <v>1</v>
      </c>
      <c r="H4" s="189" t="s">
        <v>2</v>
      </c>
      <c r="I4" s="189" t="s">
        <v>3</v>
      </c>
      <c r="J4" s="180" t="s">
        <v>77</v>
      </c>
      <c r="K4" s="180" t="s">
        <v>78</v>
      </c>
      <c r="L4" s="180" t="s">
        <v>79</v>
      </c>
      <c r="M4" s="178" t="s">
        <v>164</v>
      </c>
      <c r="N4" s="178" t="s">
        <v>165</v>
      </c>
      <c r="O4" s="193"/>
      <c r="P4" s="180" t="s">
        <v>77</v>
      </c>
      <c r="Q4" s="180" t="s">
        <v>78</v>
      </c>
      <c r="R4" s="180" t="s">
        <v>79</v>
      </c>
      <c r="S4" s="181" t="s">
        <v>151</v>
      </c>
      <c r="T4" s="187" t="s">
        <v>152</v>
      </c>
      <c r="U4" s="188" t="s">
        <v>77</v>
      </c>
      <c r="V4" s="182" t="s">
        <v>153</v>
      </c>
      <c r="W4" s="182" t="s">
        <v>154</v>
      </c>
      <c r="X4" s="182" t="s">
        <v>151</v>
      </c>
      <c r="Y4" s="185" t="s">
        <v>155</v>
      </c>
      <c r="Z4" s="183" t="s">
        <v>156</v>
      </c>
      <c r="AA4" s="199" t="s">
        <v>157</v>
      </c>
    </row>
    <row r="5" spans="1:27" s="347" customFormat="1" ht="28.5" customHeight="1">
      <c r="A5" s="182"/>
      <c r="B5" s="348"/>
      <c r="C5" s="348"/>
      <c r="D5" s="348"/>
      <c r="E5" s="190"/>
      <c r="F5" s="190"/>
      <c r="G5" s="190"/>
      <c r="H5" s="190"/>
      <c r="I5" s="190"/>
      <c r="J5" s="349"/>
      <c r="K5" s="349"/>
      <c r="L5" s="349"/>
      <c r="M5" s="179"/>
      <c r="N5" s="179"/>
      <c r="O5" s="194"/>
      <c r="P5" s="349"/>
      <c r="Q5" s="349"/>
      <c r="R5" s="349"/>
      <c r="S5" s="179"/>
      <c r="T5" s="349"/>
      <c r="U5" s="350" t="s">
        <v>166</v>
      </c>
      <c r="V5" s="350" t="s">
        <v>167</v>
      </c>
      <c r="W5" s="350" t="s">
        <v>168</v>
      </c>
      <c r="X5" s="350" t="s">
        <v>168</v>
      </c>
      <c r="Y5" s="186"/>
      <c r="Z5" s="184"/>
      <c r="AA5" s="184"/>
    </row>
    <row r="6" spans="1:27" s="354" customFormat="1" ht="49.5" customHeight="1">
      <c r="A6" s="351" t="s">
        <v>158</v>
      </c>
      <c r="B6" s="352">
        <v>1213</v>
      </c>
      <c r="C6" s="352">
        <v>416</v>
      </c>
      <c r="D6" s="352">
        <v>797</v>
      </c>
      <c r="E6" s="319"/>
      <c r="F6" s="319"/>
      <c r="G6" s="319"/>
      <c r="H6" s="319"/>
      <c r="I6" s="319"/>
      <c r="J6" s="353">
        <f>SUM(K6:N6)</f>
        <v>210.72</v>
      </c>
      <c r="K6" s="353">
        <f>SUM(K7:K10)</f>
        <v>130.54999999999998</v>
      </c>
      <c r="L6" s="353">
        <f t="shared" ref="L6:N6" si="0">SUM(L7:L10)</f>
        <v>36.46</v>
      </c>
      <c r="M6" s="353">
        <f t="shared" si="0"/>
        <v>15.610000000000001</v>
      </c>
      <c r="N6" s="353">
        <f t="shared" si="0"/>
        <v>28.099999999999998</v>
      </c>
      <c r="O6" s="353">
        <f t="shared" ref="O6" si="1">SUM(O7:O10)</f>
        <v>-5.1300000000000114</v>
      </c>
      <c r="P6" s="353">
        <f t="shared" ref="P6" si="2">SUM(P7:P10)</f>
        <v>205.59</v>
      </c>
      <c r="Q6" s="353">
        <f t="shared" ref="Q6" si="3">SUM(Q7:Q10)</f>
        <v>125.41999999999999</v>
      </c>
      <c r="R6" s="353">
        <f t="shared" ref="R6" si="4">SUM(R7:R10)</f>
        <v>36.46</v>
      </c>
      <c r="S6" s="353">
        <f t="shared" ref="S6" si="5">SUM(S7:S10)</f>
        <v>15.610000000000001</v>
      </c>
      <c r="T6" s="353">
        <f t="shared" ref="T6" si="6">SUM(T7:T10)</f>
        <v>28.099999999999998</v>
      </c>
      <c r="U6" s="353">
        <f t="shared" ref="U6" si="7">SUM(U7:U10)</f>
        <v>192.44</v>
      </c>
      <c r="V6" s="353">
        <f t="shared" ref="V6" si="8">SUM(V7:V10)</f>
        <v>142.44</v>
      </c>
      <c r="W6" s="353">
        <f t="shared" ref="W6:Y6" si="9">SUM(W7:W10)</f>
        <v>16</v>
      </c>
      <c r="X6" s="353">
        <f t="shared" si="9"/>
        <v>34</v>
      </c>
      <c r="Y6" s="353">
        <f t="shared" si="9"/>
        <v>-14.950000000000012</v>
      </c>
      <c r="Z6" s="353">
        <f t="shared" ref="Z6:AA6" si="10">SUM(Z7:Z10)</f>
        <v>3.4399999999999871</v>
      </c>
      <c r="AA6" s="353">
        <f t="shared" si="10"/>
        <v>-18.39</v>
      </c>
    </row>
    <row r="7" spans="1:27" s="359" customFormat="1" ht="49.5" customHeight="1">
      <c r="A7" s="355" t="s">
        <v>159</v>
      </c>
      <c r="B7" s="356">
        <v>112</v>
      </c>
      <c r="C7" s="356">
        <v>108</v>
      </c>
      <c r="D7" s="356">
        <v>4</v>
      </c>
      <c r="E7" s="357">
        <v>0.6</v>
      </c>
      <c r="F7" s="357">
        <v>0.4</v>
      </c>
      <c r="G7" s="358">
        <v>0</v>
      </c>
      <c r="H7" s="358">
        <v>1</v>
      </c>
      <c r="I7" s="358">
        <v>0</v>
      </c>
      <c r="J7" s="353">
        <f t="shared" ref="J7:J10" si="11">SUM(K7:N7)</f>
        <v>22.240000000000002</v>
      </c>
      <c r="K7" s="358">
        <v>13.34</v>
      </c>
      <c r="L7" s="358">
        <v>0</v>
      </c>
      <c r="M7" s="358">
        <v>8.9</v>
      </c>
      <c r="N7" s="358"/>
      <c r="O7" s="360">
        <v>0.94999999999999973</v>
      </c>
      <c r="P7" s="353">
        <f>SUM(Q7:T7)</f>
        <v>23.189999999999998</v>
      </c>
      <c r="Q7" s="360">
        <v>14.29</v>
      </c>
      <c r="R7" s="360">
        <v>0</v>
      </c>
      <c r="S7" s="360">
        <v>8.9</v>
      </c>
      <c r="T7" s="360">
        <v>0</v>
      </c>
      <c r="U7" s="353">
        <f>SUM(V7:X7)</f>
        <v>23.08</v>
      </c>
      <c r="V7" s="360">
        <v>16.079999999999998</v>
      </c>
      <c r="W7" s="360">
        <v>0</v>
      </c>
      <c r="X7" s="360">
        <v>7</v>
      </c>
      <c r="Y7" s="353">
        <f>SUM(Z7:AA7)</f>
        <v>0.11000000000000121</v>
      </c>
      <c r="Z7" s="361">
        <f>Q7+R7-V7-W7</f>
        <v>-1.7899999999999991</v>
      </c>
      <c r="AA7" s="361">
        <f>S7-X7</f>
        <v>1.9000000000000004</v>
      </c>
    </row>
    <row r="8" spans="1:27" s="359" customFormat="1" ht="49.5" customHeight="1">
      <c r="A8" s="355" t="s">
        <v>8</v>
      </c>
      <c r="B8" s="356">
        <v>288</v>
      </c>
      <c r="C8" s="356">
        <v>138</v>
      </c>
      <c r="D8" s="356">
        <v>150</v>
      </c>
      <c r="E8" s="357">
        <v>0.6</v>
      </c>
      <c r="F8" s="357">
        <v>0.4</v>
      </c>
      <c r="G8" s="358">
        <v>0.5</v>
      </c>
      <c r="H8" s="358">
        <v>0.2</v>
      </c>
      <c r="I8" s="358">
        <v>0.3</v>
      </c>
      <c r="J8" s="353">
        <f t="shared" si="11"/>
        <v>51.6</v>
      </c>
      <c r="K8" s="358">
        <v>30.96</v>
      </c>
      <c r="L8" s="358">
        <v>10.32</v>
      </c>
      <c r="M8" s="358">
        <v>2.06</v>
      </c>
      <c r="N8" s="358">
        <v>8.26</v>
      </c>
      <c r="O8" s="360">
        <v>-8.1656000000000013</v>
      </c>
      <c r="P8" s="353">
        <f t="shared" ref="P8:P10" si="12">SUM(Q8:T8)</f>
        <v>43.434400000000004</v>
      </c>
      <c r="Q8" s="360">
        <v>22.7944</v>
      </c>
      <c r="R8" s="360">
        <v>10.32</v>
      </c>
      <c r="S8" s="358">
        <v>2.06</v>
      </c>
      <c r="T8" s="358">
        <v>8.26</v>
      </c>
      <c r="U8" s="353">
        <f t="shared" ref="U8:U10" si="13">SUM(V8:X8)</f>
        <v>37.659999999999997</v>
      </c>
      <c r="V8" s="360">
        <v>29.66</v>
      </c>
      <c r="W8" s="360">
        <v>2</v>
      </c>
      <c r="X8" s="360">
        <v>6</v>
      </c>
      <c r="Y8" s="353">
        <f t="shared" ref="Y8:Y10" si="14">SUM(Z8:AA8)</f>
        <v>-2.4855999999999967</v>
      </c>
      <c r="Z8" s="361">
        <f t="shared" ref="Z8:Z10" si="15">Q8+R8-V8-W8</f>
        <v>1.4544000000000032</v>
      </c>
      <c r="AA8" s="361">
        <f t="shared" ref="AA8:AA10" si="16">S8-X8</f>
        <v>-3.94</v>
      </c>
    </row>
    <row r="9" spans="1:27" s="359" customFormat="1" ht="49.5" customHeight="1">
      <c r="A9" s="355" t="s">
        <v>9</v>
      </c>
      <c r="B9" s="356">
        <v>684</v>
      </c>
      <c r="C9" s="356">
        <v>170</v>
      </c>
      <c r="D9" s="356">
        <v>514</v>
      </c>
      <c r="E9" s="357">
        <v>0.6</v>
      </c>
      <c r="F9" s="357">
        <v>0.4</v>
      </c>
      <c r="G9" s="358">
        <v>0.5</v>
      </c>
      <c r="H9" s="358">
        <v>0.2</v>
      </c>
      <c r="I9" s="358">
        <v>0.3</v>
      </c>
      <c r="J9" s="353">
        <f t="shared" si="11"/>
        <v>116.24000000000001</v>
      </c>
      <c r="K9" s="358">
        <v>69.739999999999995</v>
      </c>
      <c r="L9" s="358">
        <v>23.25</v>
      </c>
      <c r="M9" s="358">
        <v>4.6500000000000004</v>
      </c>
      <c r="N9" s="358">
        <v>18.600000000000001</v>
      </c>
      <c r="O9" s="360">
        <v>1.2303999999999906</v>
      </c>
      <c r="P9" s="353">
        <f t="shared" si="12"/>
        <v>117.47039999999998</v>
      </c>
      <c r="Q9" s="360">
        <v>70.970399999999984</v>
      </c>
      <c r="R9" s="360">
        <v>23.25</v>
      </c>
      <c r="S9" s="358">
        <v>4.6500000000000004</v>
      </c>
      <c r="T9" s="358">
        <v>18.600000000000001</v>
      </c>
      <c r="U9" s="353">
        <f t="shared" si="13"/>
        <v>111.2</v>
      </c>
      <c r="V9" s="360">
        <v>80.2</v>
      </c>
      <c r="W9" s="360">
        <v>13</v>
      </c>
      <c r="X9" s="360">
        <v>18</v>
      </c>
      <c r="Y9" s="353">
        <f t="shared" si="14"/>
        <v>-12.329600000000019</v>
      </c>
      <c r="Z9" s="361">
        <f t="shared" si="15"/>
        <v>1.0203999999999809</v>
      </c>
      <c r="AA9" s="361">
        <f t="shared" si="16"/>
        <v>-13.35</v>
      </c>
    </row>
    <row r="10" spans="1:27" s="359" customFormat="1" ht="49.5" customHeight="1">
      <c r="A10" s="355" t="s">
        <v>10</v>
      </c>
      <c r="B10" s="356">
        <v>129</v>
      </c>
      <c r="C10" s="356">
        <v>0</v>
      </c>
      <c r="D10" s="356">
        <v>129</v>
      </c>
      <c r="E10" s="357">
        <v>0.8</v>
      </c>
      <c r="F10" s="357">
        <v>0.19999999999999996</v>
      </c>
      <c r="G10" s="358">
        <v>0.7</v>
      </c>
      <c r="H10" s="358">
        <v>0</v>
      </c>
      <c r="I10" s="358">
        <v>0.3</v>
      </c>
      <c r="J10" s="353">
        <f t="shared" si="11"/>
        <v>20.64</v>
      </c>
      <c r="K10" s="358">
        <v>16.510000000000002</v>
      </c>
      <c r="L10" s="358">
        <v>2.89</v>
      </c>
      <c r="M10" s="358"/>
      <c r="N10" s="358">
        <v>1.24</v>
      </c>
      <c r="O10" s="360">
        <v>0.85520000000000007</v>
      </c>
      <c r="P10" s="353">
        <f t="shared" si="12"/>
        <v>21.495200000000001</v>
      </c>
      <c r="Q10" s="360">
        <v>17.365200000000002</v>
      </c>
      <c r="R10" s="360">
        <v>2.89</v>
      </c>
      <c r="S10" s="360"/>
      <c r="T10" s="360">
        <v>1.24</v>
      </c>
      <c r="U10" s="353">
        <f t="shared" si="13"/>
        <v>20.5</v>
      </c>
      <c r="V10" s="360">
        <v>16.5</v>
      </c>
      <c r="W10" s="360">
        <v>1</v>
      </c>
      <c r="X10" s="360">
        <v>3</v>
      </c>
      <c r="Y10" s="353">
        <f t="shared" si="14"/>
        <v>-0.24479999999999791</v>
      </c>
      <c r="Z10" s="361">
        <f t="shared" si="15"/>
        <v>2.7552000000000021</v>
      </c>
      <c r="AA10" s="361">
        <f t="shared" si="16"/>
        <v>-3</v>
      </c>
    </row>
    <row r="11" spans="1:27">
      <c r="J11" s="113"/>
      <c r="K11" s="113"/>
      <c r="L11" s="113"/>
      <c r="M11" s="113"/>
      <c r="N11" s="113"/>
    </row>
  </sheetData>
  <mergeCells count="35">
    <mergeCell ref="A1:C1"/>
    <mergeCell ref="A2:AA2"/>
    <mergeCell ref="B3:D3"/>
    <mergeCell ref="E3:I3"/>
    <mergeCell ref="L4:L5"/>
    <mergeCell ref="K4:K5"/>
    <mergeCell ref="C4:C5"/>
    <mergeCell ref="O3:O5"/>
    <mergeCell ref="P3:T3"/>
    <mergeCell ref="A3:A5"/>
    <mergeCell ref="J3:N3"/>
    <mergeCell ref="J4:J5"/>
    <mergeCell ref="U3:X3"/>
    <mergeCell ref="V4:V5"/>
    <mergeCell ref="D4:D5"/>
    <mergeCell ref="B4:B5"/>
    <mergeCell ref="AA4:AA5"/>
    <mergeCell ref="E4:E5"/>
    <mergeCell ref="F4:F5"/>
    <mergeCell ref="G4:G5"/>
    <mergeCell ref="H4:H5"/>
    <mergeCell ref="I4:I5"/>
    <mergeCell ref="Y3:AA3"/>
    <mergeCell ref="M4:M5"/>
    <mergeCell ref="R4:R5"/>
    <mergeCell ref="S4:S5"/>
    <mergeCell ref="W4:W5"/>
    <mergeCell ref="Z4:Z5"/>
    <mergeCell ref="Y4:Y5"/>
    <mergeCell ref="X4:X5"/>
    <mergeCell ref="N4:N5"/>
    <mergeCell ref="P4:P5"/>
    <mergeCell ref="Q4:Q5"/>
    <mergeCell ref="T4:T5"/>
    <mergeCell ref="U4:U5"/>
  </mergeCells>
  <phoneticPr fontId="30" type="noConversion"/>
  <printOptions horizontalCentered="1"/>
  <pageMargins left="0.59055118110236227" right="0.59055118110236227" top="0.91" bottom="0.59055118110236227" header="0.51181102362204722" footer="0.51181102362204722"/>
  <pageSetup paperSize="9" scale="79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7">
    <tabColor rgb="FFFFFF00"/>
  </sheetPr>
  <dimension ref="A1:E9"/>
  <sheetViews>
    <sheetView workbookViewId="0">
      <selection activeCell="B5" sqref="B5"/>
    </sheetView>
  </sheetViews>
  <sheetFormatPr defaultRowHeight="14.25"/>
  <cols>
    <col min="1" max="1" width="19.5" customWidth="1"/>
    <col min="2" max="2" width="20.625" customWidth="1"/>
    <col min="3" max="5" width="25.625" customWidth="1"/>
  </cols>
  <sheetData>
    <row r="1" spans="1:5" ht="34.5" customHeight="1">
      <c r="A1" s="327" t="s">
        <v>169</v>
      </c>
    </row>
    <row r="2" spans="1:5" ht="30" customHeight="1">
      <c r="A2" s="362" t="s">
        <v>170</v>
      </c>
      <c r="B2" s="362"/>
      <c r="C2" s="362"/>
      <c r="D2" s="362"/>
      <c r="E2" s="362"/>
    </row>
    <row r="3" spans="1:5" ht="57.75" customHeight="1">
      <c r="A3" s="340"/>
      <c r="B3" s="340"/>
      <c r="C3" s="340"/>
      <c r="D3" s="340"/>
      <c r="E3" s="340"/>
    </row>
    <row r="4" spans="1:5" s="363" customFormat="1" ht="45" customHeight="1">
      <c r="A4" s="122" t="s">
        <v>21</v>
      </c>
      <c r="B4" s="123" t="s">
        <v>171</v>
      </c>
      <c r="C4" s="124" t="s">
        <v>172</v>
      </c>
      <c r="D4" s="125" t="s">
        <v>173</v>
      </c>
      <c r="E4" s="126" t="s">
        <v>174</v>
      </c>
    </row>
    <row r="5" spans="1:5" s="363" customFormat="1" ht="45" customHeight="1">
      <c r="A5" s="127" t="s">
        <v>7</v>
      </c>
      <c r="B5" s="128">
        <v>1213</v>
      </c>
      <c r="C5" s="129">
        <v>77.64</v>
      </c>
      <c r="D5" s="129">
        <v>61.32</v>
      </c>
      <c r="E5" s="129">
        <v>16.319999999999997</v>
      </c>
    </row>
    <row r="6" spans="1:5" s="363" customFormat="1" ht="45" customHeight="1">
      <c r="A6" s="130" t="s">
        <v>175</v>
      </c>
      <c r="B6" s="131">
        <v>112</v>
      </c>
      <c r="C6" s="132">
        <v>7.17</v>
      </c>
      <c r="D6" s="133">
        <v>6.21</v>
      </c>
      <c r="E6" s="134">
        <v>0.96</v>
      </c>
    </row>
    <row r="7" spans="1:5" s="363" customFormat="1" ht="45" customHeight="1">
      <c r="A7" s="130" t="s">
        <v>8</v>
      </c>
      <c r="B7" s="131">
        <v>288</v>
      </c>
      <c r="C7" s="132">
        <v>18.43</v>
      </c>
      <c r="D7" s="133">
        <v>14.4</v>
      </c>
      <c r="E7" s="134">
        <v>4.0299999999999994</v>
      </c>
    </row>
    <row r="8" spans="1:5" s="363" customFormat="1" ht="45" customHeight="1">
      <c r="A8" s="130" t="s">
        <v>9</v>
      </c>
      <c r="B8" s="131">
        <v>684</v>
      </c>
      <c r="C8" s="132">
        <v>43.78</v>
      </c>
      <c r="D8" s="133">
        <v>36.74</v>
      </c>
      <c r="E8" s="134">
        <v>7.0399999999999991</v>
      </c>
    </row>
    <row r="9" spans="1:5" s="363" customFormat="1" ht="45" customHeight="1">
      <c r="A9" s="130" t="s">
        <v>10</v>
      </c>
      <c r="B9" s="131">
        <v>129</v>
      </c>
      <c r="C9" s="132">
        <v>8.26</v>
      </c>
      <c r="D9" s="133">
        <v>3.97</v>
      </c>
      <c r="E9" s="134">
        <v>4.2899999999999991</v>
      </c>
    </row>
  </sheetData>
  <mergeCells count="1">
    <mergeCell ref="A2:E3"/>
  </mergeCells>
  <phoneticPr fontId="95" type="noConversion"/>
  <printOptions horizontalCentered="1"/>
  <pageMargins left="0.70866141732283472" right="0.70866141732283472" top="0.89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>
    <tabColor rgb="FFFFFF00"/>
    <pageSetUpPr fitToPage="1"/>
  </sheetPr>
  <dimension ref="A1:U9"/>
  <sheetViews>
    <sheetView workbookViewId="0">
      <selection activeCell="J6" sqref="J6"/>
    </sheetView>
  </sheetViews>
  <sheetFormatPr defaultRowHeight="14.25"/>
  <cols>
    <col min="1" max="1" width="9" customWidth="1"/>
    <col min="2" max="4" width="5.625" customWidth="1"/>
    <col min="5" max="6" width="5.625" style="91" customWidth="1"/>
    <col min="7" max="9" width="5.625" customWidth="1"/>
    <col min="10" max="19" width="6.125" style="30" customWidth="1"/>
    <col min="20" max="21" width="6.125" style="84" customWidth="1"/>
  </cols>
  <sheetData>
    <row r="1" spans="1:21" ht="41.25" customHeight="1">
      <c r="A1" s="386" t="s">
        <v>176</v>
      </c>
      <c r="B1" s="386"/>
      <c r="C1" s="10"/>
      <c r="D1" s="10"/>
      <c r="E1" s="82"/>
      <c r="F1" s="82"/>
      <c r="G1" s="83"/>
      <c r="H1" s="83"/>
      <c r="I1" s="83"/>
      <c r="J1" s="38"/>
      <c r="K1" s="38"/>
      <c r="L1" s="38"/>
      <c r="M1" s="38"/>
      <c r="N1" s="38"/>
      <c r="O1" s="11"/>
      <c r="P1" s="11"/>
      <c r="Q1" s="11"/>
      <c r="R1" s="11"/>
    </row>
    <row r="2" spans="1:21" ht="67.5" customHeight="1">
      <c r="A2" s="364" t="s">
        <v>177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</row>
    <row r="3" spans="1:21">
      <c r="A3" s="12"/>
      <c r="B3" s="13"/>
      <c r="C3" s="14"/>
      <c r="D3" s="14"/>
      <c r="E3" s="85"/>
      <c r="F3" s="85"/>
      <c r="G3" s="13"/>
      <c r="H3" s="13"/>
      <c r="I3" s="13"/>
      <c r="J3" s="39"/>
      <c r="K3" s="39"/>
      <c r="L3" s="39"/>
      <c r="M3" s="40"/>
      <c r="N3" s="40"/>
      <c r="O3" s="15"/>
      <c r="P3" s="15"/>
      <c r="Q3" s="15"/>
      <c r="R3" s="15"/>
    </row>
    <row r="4" spans="1:21" s="374" customFormat="1" ht="52.5" customHeight="1">
      <c r="A4" s="365" t="s">
        <v>178</v>
      </c>
      <c r="B4" s="366" t="s">
        <v>24</v>
      </c>
      <c r="C4" s="367"/>
      <c r="D4" s="368"/>
      <c r="E4" s="369" t="s">
        <v>179</v>
      </c>
      <c r="F4" s="369"/>
      <c r="G4" s="370"/>
      <c r="H4" s="370"/>
      <c r="I4" s="370"/>
      <c r="J4" s="371" t="s">
        <v>25</v>
      </c>
      <c r="K4" s="372"/>
      <c r="L4" s="372"/>
      <c r="M4" s="372"/>
      <c r="N4" s="373"/>
      <c r="O4" s="341" t="s">
        <v>180</v>
      </c>
      <c r="P4" s="342"/>
      <c r="Q4" s="342"/>
      <c r="R4" s="343"/>
      <c r="S4" s="344" t="s">
        <v>224</v>
      </c>
      <c r="T4" s="345"/>
      <c r="U4" s="346"/>
    </row>
    <row r="5" spans="1:21" s="374" customFormat="1" ht="45" customHeight="1">
      <c r="A5" s="375"/>
      <c r="B5" s="376" t="s">
        <v>6</v>
      </c>
      <c r="C5" s="377" t="s">
        <v>181</v>
      </c>
      <c r="D5" s="377" t="s">
        <v>182</v>
      </c>
      <c r="E5" s="378" t="s">
        <v>120</v>
      </c>
      <c r="F5" s="378" t="s">
        <v>183</v>
      </c>
      <c r="G5" s="379" t="s">
        <v>1</v>
      </c>
      <c r="H5" s="379" t="s">
        <v>2</v>
      </c>
      <c r="I5" s="379" t="s">
        <v>3</v>
      </c>
      <c r="J5" s="380" t="s">
        <v>6</v>
      </c>
      <c r="K5" s="380" t="s">
        <v>5</v>
      </c>
      <c r="L5" s="380" t="s">
        <v>1</v>
      </c>
      <c r="M5" s="380" t="s">
        <v>184</v>
      </c>
      <c r="N5" s="380" t="s">
        <v>185</v>
      </c>
      <c r="O5" s="381" t="s">
        <v>6</v>
      </c>
      <c r="P5" s="381" t="s">
        <v>5</v>
      </c>
      <c r="Q5" s="381" t="s">
        <v>1</v>
      </c>
      <c r="R5" s="381" t="s">
        <v>184</v>
      </c>
      <c r="S5" s="382" t="s">
        <v>116</v>
      </c>
      <c r="T5" s="383" t="s">
        <v>121</v>
      </c>
      <c r="U5" s="382" t="s">
        <v>122</v>
      </c>
    </row>
    <row r="6" spans="1:21" s="374" customFormat="1" ht="45" customHeight="1">
      <c r="A6" s="384" t="s">
        <v>186</v>
      </c>
      <c r="B6" s="385">
        <f t="shared" ref="B6:B9" si="0">C6+D6</f>
        <v>4695</v>
      </c>
      <c r="C6" s="34">
        <f>SUM(C7:C9)</f>
        <v>3793</v>
      </c>
      <c r="D6" s="34">
        <f>SUM(D7:D9)</f>
        <v>902</v>
      </c>
      <c r="E6" s="34"/>
      <c r="F6" s="34"/>
      <c r="G6" s="90"/>
      <c r="H6" s="90"/>
      <c r="I6" s="90"/>
      <c r="J6" s="107">
        <f t="shared" ref="J6:N6" si="1">SUM(J7:J9)</f>
        <v>939.00000000000011</v>
      </c>
      <c r="K6" s="107">
        <f t="shared" si="1"/>
        <v>563.40000000000009</v>
      </c>
      <c r="L6" s="107">
        <f t="shared" si="1"/>
        <v>93.56</v>
      </c>
      <c r="M6" s="107">
        <f t="shared" si="1"/>
        <v>207.19</v>
      </c>
      <c r="N6" s="107">
        <f t="shared" si="1"/>
        <v>74.850000000000009</v>
      </c>
      <c r="O6" s="107">
        <f t="shared" ref="O6" si="2">SUM(O7:O9)</f>
        <v>854.79</v>
      </c>
      <c r="P6" s="107">
        <f t="shared" ref="P6" si="3">SUM(P7:P9)</f>
        <v>558.79</v>
      </c>
      <c r="Q6" s="107">
        <f t="shared" ref="Q6" si="4">SUM(Q7:Q9)</f>
        <v>96</v>
      </c>
      <c r="R6" s="107">
        <f t="shared" ref="R6" si="5">SUM(R7:R9)</f>
        <v>200</v>
      </c>
      <c r="S6" s="108">
        <f t="shared" ref="S6" si="6">SUM(S7:S9)</f>
        <v>9.360000000000019</v>
      </c>
      <c r="T6" s="108">
        <f t="shared" ref="T6" si="7">SUM(T7:T9)</f>
        <v>2.1700000000000301</v>
      </c>
      <c r="U6" s="108">
        <f t="shared" ref="U6" si="8">SUM(U7:U9)</f>
        <v>7.1899999999999888</v>
      </c>
    </row>
    <row r="7" spans="1:21" s="374" customFormat="1" ht="45" customHeight="1">
      <c r="A7" s="120" t="s">
        <v>187</v>
      </c>
      <c r="B7" s="385">
        <v>2356</v>
      </c>
      <c r="C7" s="33">
        <v>1454</v>
      </c>
      <c r="D7" s="33">
        <v>902</v>
      </c>
      <c r="E7" s="89">
        <v>0.6</v>
      </c>
      <c r="F7" s="87">
        <f t="shared" ref="F7:F9" si="9">1-E7</f>
        <v>0.4</v>
      </c>
      <c r="G7" s="88">
        <v>0</v>
      </c>
      <c r="H7" s="88">
        <v>1</v>
      </c>
      <c r="I7" s="88">
        <v>0</v>
      </c>
      <c r="J7" s="32">
        <f>SUM(K7:N7)</f>
        <v>471.20000000000005</v>
      </c>
      <c r="K7" s="32">
        <v>282.72000000000003</v>
      </c>
      <c r="L7" s="32">
        <v>0</v>
      </c>
      <c r="M7" s="32">
        <v>188.48</v>
      </c>
      <c r="N7" s="32"/>
      <c r="O7" s="31">
        <f>SUM(P7:R7)</f>
        <v>458.73</v>
      </c>
      <c r="P7" s="31">
        <v>271.73</v>
      </c>
      <c r="Q7" s="31">
        <v>0</v>
      </c>
      <c r="R7" s="31">
        <v>187</v>
      </c>
      <c r="S7" s="121">
        <f>SUM(T7:U7)</f>
        <v>12.469999999999999</v>
      </c>
      <c r="T7" s="121">
        <f>K7+L7-P7-Q7</f>
        <v>10.990000000000009</v>
      </c>
      <c r="U7" s="121">
        <f>M7-R7</f>
        <v>1.4799999999999898</v>
      </c>
    </row>
    <row r="8" spans="1:21" s="374" customFormat="1" ht="45" customHeight="1">
      <c r="A8" s="120" t="s">
        <v>8</v>
      </c>
      <c r="B8" s="385">
        <f t="shared" si="0"/>
        <v>316</v>
      </c>
      <c r="C8" s="33">
        <v>316</v>
      </c>
      <c r="D8" s="33">
        <v>0</v>
      </c>
      <c r="E8" s="89">
        <v>0.6</v>
      </c>
      <c r="F8" s="87">
        <f t="shared" si="9"/>
        <v>0.4</v>
      </c>
      <c r="G8" s="88">
        <v>0.5</v>
      </c>
      <c r="H8" s="88">
        <v>0.2</v>
      </c>
      <c r="I8" s="88">
        <v>0.3</v>
      </c>
      <c r="J8" s="32">
        <f t="shared" ref="J8:J9" si="10">SUM(K8:N8)</f>
        <v>63.2</v>
      </c>
      <c r="K8" s="32">
        <v>37.92</v>
      </c>
      <c r="L8" s="32">
        <v>12.64</v>
      </c>
      <c r="M8" s="32">
        <v>2.5299999999999998</v>
      </c>
      <c r="N8" s="32">
        <f>12.64-2.53</f>
        <v>10.110000000000001</v>
      </c>
      <c r="O8" s="31">
        <f t="shared" ref="O8:O9" si="11">SUM(P8:R8)</f>
        <v>52.42</v>
      </c>
      <c r="P8" s="31">
        <v>37.92</v>
      </c>
      <c r="Q8" s="31">
        <v>13</v>
      </c>
      <c r="R8" s="31">
        <v>1.5</v>
      </c>
      <c r="S8" s="361">
        <f t="shared" ref="S8:S9" si="12">SUM(T8:U8)</f>
        <v>0.67000000000000037</v>
      </c>
      <c r="T8" s="361">
        <f t="shared" ref="T8:T9" si="13">K8+L8-P8-Q8</f>
        <v>-0.35999999999999943</v>
      </c>
      <c r="U8" s="121">
        <f t="shared" ref="U8:U9" si="14">M8-R8</f>
        <v>1.0299999999999998</v>
      </c>
    </row>
    <row r="9" spans="1:21" s="374" customFormat="1" ht="45" customHeight="1">
      <c r="A9" s="120" t="s">
        <v>9</v>
      </c>
      <c r="B9" s="385">
        <f t="shared" si="0"/>
        <v>2023</v>
      </c>
      <c r="C9" s="33">
        <v>2023</v>
      </c>
      <c r="D9" s="33">
        <v>0</v>
      </c>
      <c r="E9" s="89">
        <v>0.6</v>
      </c>
      <c r="F9" s="87">
        <f t="shared" si="9"/>
        <v>0.4</v>
      </c>
      <c r="G9" s="88">
        <v>0.5</v>
      </c>
      <c r="H9" s="88">
        <v>0.2</v>
      </c>
      <c r="I9" s="88">
        <v>0.3</v>
      </c>
      <c r="J9" s="32">
        <f t="shared" si="10"/>
        <v>404.6</v>
      </c>
      <c r="K9" s="32">
        <v>242.76</v>
      </c>
      <c r="L9" s="32">
        <v>80.92</v>
      </c>
      <c r="M9" s="32">
        <v>16.18</v>
      </c>
      <c r="N9" s="32">
        <f>80.92-16.18</f>
        <v>64.740000000000009</v>
      </c>
      <c r="O9" s="31">
        <f t="shared" si="11"/>
        <v>343.64</v>
      </c>
      <c r="P9" s="31">
        <v>249.14</v>
      </c>
      <c r="Q9" s="31">
        <v>83</v>
      </c>
      <c r="R9" s="31">
        <v>11.5</v>
      </c>
      <c r="S9" s="361">
        <f t="shared" si="12"/>
        <v>-3.7799999999999798</v>
      </c>
      <c r="T9" s="361">
        <f t="shared" si="13"/>
        <v>-8.4599999999999795</v>
      </c>
      <c r="U9" s="121">
        <f t="shared" si="14"/>
        <v>4.68</v>
      </c>
    </row>
  </sheetData>
  <mergeCells count="8">
    <mergeCell ref="A1:B1"/>
    <mergeCell ref="O4:R4"/>
    <mergeCell ref="S4:U4"/>
    <mergeCell ref="A4:A5"/>
    <mergeCell ref="A2:U2"/>
    <mergeCell ref="E4:I4"/>
    <mergeCell ref="J4:N4"/>
    <mergeCell ref="B4:D4"/>
  </mergeCells>
  <phoneticPr fontId="103" type="noConversion"/>
  <printOptions horizontalCentered="1"/>
  <pageMargins left="0.59055118110236227" right="0.59055118110236227" top="0.88" bottom="0.74803149606299213" header="0.31496062992125984" footer="0.31496062992125984"/>
  <pageSetup paperSize="9" scale="9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1">
    <tabColor rgb="FFFFFF00"/>
    <pageSetUpPr fitToPage="1"/>
  </sheetPr>
  <dimension ref="A1:AC15"/>
  <sheetViews>
    <sheetView topLeftCell="A7" workbookViewId="0">
      <selection activeCell="C6" sqref="C6"/>
    </sheetView>
  </sheetViews>
  <sheetFormatPr defaultRowHeight="14.25" outlineLevelCol="1"/>
  <cols>
    <col min="1" max="1" width="4" customWidth="1"/>
    <col min="2" max="2" width="4.75" customWidth="1"/>
    <col min="3" max="5" width="6" style="43" customWidth="1"/>
    <col min="6" max="9" width="5.125" style="91" customWidth="1" outlineLevel="1"/>
    <col min="10" max="10" width="5.125" style="100" customWidth="1" outlineLevel="1"/>
    <col min="11" max="15" width="6.25" style="27" customWidth="1"/>
    <col min="16" max="16" width="5.5" customWidth="1"/>
    <col min="17" max="17" width="6.125" customWidth="1"/>
    <col min="18" max="18" width="6.625" customWidth="1"/>
    <col min="19" max="20" width="6.125" customWidth="1"/>
    <col min="21" max="21" width="6.625" customWidth="1"/>
    <col min="22" max="22" width="6.125" customWidth="1"/>
    <col min="23" max="23" width="7" customWidth="1"/>
    <col min="24" max="25" width="6.375" customWidth="1"/>
    <col min="26" max="26" width="7" customWidth="1"/>
    <col min="27" max="27" width="6.375" style="329" customWidth="1"/>
    <col min="28" max="28" width="7" style="329" customWidth="1"/>
    <col min="29" max="29" width="6.875" style="329" customWidth="1"/>
  </cols>
  <sheetData>
    <row r="1" spans="1:29" ht="43.5" customHeight="1">
      <c r="A1" s="387" t="s">
        <v>188</v>
      </c>
      <c r="B1" s="387"/>
      <c r="C1" s="387"/>
      <c r="D1" s="387"/>
      <c r="E1" s="41"/>
      <c r="F1" s="92"/>
      <c r="G1" s="92"/>
      <c r="H1" s="93"/>
      <c r="I1" s="93"/>
      <c r="J1" s="94"/>
      <c r="K1" s="18"/>
      <c r="L1" s="18"/>
      <c r="M1" s="18"/>
      <c r="N1" s="18"/>
      <c r="O1" s="18"/>
      <c r="P1" s="18"/>
      <c r="Q1" s="19"/>
      <c r="R1" s="19"/>
      <c r="S1" s="19"/>
      <c r="T1" s="19"/>
      <c r="U1" s="19"/>
      <c r="V1" s="19"/>
      <c r="W1" s="19"/>
      <c r="X1" s="19"/>
      <c r="Y1" s="19"/>
      <c r="Z1" s="19"/>
      <c r="AA1" s="389"/>
      <c r="AB1" s="389"/>
      <c r="AC1" s="389"/>
    </row>
    <row r="2" spans="1:29" ht="54.75" customHeight="1">
      <c r="A2" s="388" t="s">
        <v>189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  <c r="T2" s="388"/>
      <c r="U2" s="388"/>
      <c r="V2" s="388"/>
      <c r="W2" s="388"/>
      <c r="X2" s="388"/>
      <c r="Y2" s="388"/>
      <c r="Z2" s="388"/>
      <c r="AA2" s="388"/>
      <c r="AB2" s="388"/>
      <c r="AC2" s="388"/>
    </row>
    <row r="3" spans="1:29">
      <c r="A3" s="20"/>
      <c r="B3" s="20"/>
      <c r="C3" s="21"/>
      <c r="D3" s="21"/>
      <c r="E3" s="21"/>
      <c r="F3" s="95"/>
      <c r="G3" s="95"/>
      <c r="H3" s="96"/>
      <c r="I3" s="96"/>
      <c r="J3" s="96"/>
      <c r="K3" s="21"/>
      <c r="L3" s="21"/>
      <c r="M3" s="21"/>
      <c r="N3" s="21"/>
      <c r="O3" s="21"/>
      <c r="P3" s="26"/>
      <c r="Q3" s="19"/>
      <c r="R3" s="19"/>
      <c r="S3" s="19"/>
      <c r="T3" s="19"/>
      <c r="U3" s="19"/>
      <c r="V3" s="19"/>
      <c r="W3" s="19"/>
      <c r="X3" s="19"/>
      <c r="Y3" s="19"/>
      <c r="Z3" s="19"/>
      <c r="AA3" s="389"/>
      <c r="AB3" s="389"/>
      <c r="AC3" s="389"/>
    </row>
    <row r="4" spans="1:29" ht="50.25" customHeight="1">
      <c r="A4" s="200" t="s">
        <v>23</v>
      </c>
      <c r="B4" s="200"/>
      <c r="C4" s="214" t="s">
        <v>28</v>
      </c>
      <c r="D4" s="214"/>
      <c r="E4" s="214"/>
      <c r="F4" s="202" t="s">
        <v>56</v>
      </c>
      <c r="G4" s="203"/>
      <c r="H4" s="203"/>
      <c r="I4" s="203"/>
      <c r="J4" s="204"/>
      <c r="K4" s="205" t="s">
        <v>29</v>
      </c>
      <c r="L4" s="206"/>
      <c r="M4" s="206"/>
      <c r="N4" s="206"/>
      <c r="O4" s="206"/>
      <c r="P4" s="207"/>
      <c r="Q4" s="208" t="s">
        <v>67</v>
      </c>
      <c r="R4" s="210" t="s">
        <v>59</v>
      </c>
      <c r="S4" s="211"/>
      <c r="T4" s="211"/>
      <c r="U4" s="211"/>
      <c r="V4" s="212"/>
      <c r="W4" s="213" t="s">
        <v>73</v>
      </c>
      <c r="X4" s="213"/>
      <c r="Y4" s="213"/>
      <c r="Z4" s="213"/>
      <c r="AA4" s="334" t="s">
        <v>74</v>
      </c>
      <c r="AB4" s="335"/>
      <c r="AC4" s="336"/>
    </row>
    <row r="5" spans="1:29" ht="50.25" customHeight="1">
      <c r="A5" s="201"/>
      <c r="B5" s="200"/>
      <c r="C5" s="22" t="s">
        <v>6</v>
      </c>
      <c r="D5" s="22" t="s">
        <v>26</v>
      </c>
      <c r="E5" s="22" t="s">
        <v>27</v>
      </c>
      <c r="F5" s="97" t="s">
        <v>57</v>
      </c>
      <c r="G5" s="97" t="s">
        <v>58</v>
      </c>
      <c r="H5" s="97" t="s">
        <v>1</v>
      </c>
      <c r="I5" s="97" t="s">
        <v>2</v>
      </c>
      <c r="J5" s="97" t="s">
        <v>3</v>
      </c>
      <c r="K5" s="22" t="s">
        <v>6</v>
      </c>
      <c r="L5" s="22" t="s">
        <v>5</v>
      </c>
      <c r="M5" s="22" t="s">
        <v>30</v>
      </c>
      <c r="N5" s="22" t="s">
        <v>1</v>
      </c>
      <c r="O5" s="22" t="s">
        <v>63</v>
      </c>
      <c r="P5" s="22" t="s">
        <v>64</v>
      </c>
      <c r="Q5" s="209"/>
      <c r="R5" s="16" t="s">
        <v>60</v>
      </c>
      <c r="S5" s="16" t="s">
        <v>57</v>
      </c>
      <c r="T5" s="16" t="s">
        <v>53</v>
      </c>
      <c r="U5" s="16" t="s">
        <v>65</v>
      </c>
      <c r="V5" s="16" t="s">
        <v>66</v>
      </c>
      <c r="W5" s="16" t="s">
        <v>6</v>
      </c>
      <c r="X5" s="16" t="s">
        <v>5</v>
      </c>
      <c r="Y5" s="16" t="s">
        <v>1</v>
      </c>
      <c r="Z5" s="16" t="s">
        <v>65</v>
      </c>
      <c r="AA5" s="390" t="s">
        <v>48</v>
      </c>
      <c r="AB5" s="391" t="s">
        <v>53</v>
      </c>
      <c r="AC5" s="390" t="s">
        <v>61</v>
      </c>
    </row>
    <row r="6" spans="1:29" ht="41.25" customHeight="1">
      <c r="A6" s="216" t="s">
        <v>31</v>
      </c>
      <c r="B6" s="216"/>
      <c r="C6" s="29">
        <f>C7+C13+C14</f>
        <v>15168</v>
      </c>
      <c r="D6" s="29">
        <f t="shared" ref="D6:E6" si="0">D7+D13+D14</f>
        <v>12632</v>
      </c>
      <c r="E6" s="29">
        <f t="shared" si="0"/>
        <v>2536</v>
      </c>
      <c r="F6" s="86"/>
      <c r="G6" s="86"/>
      <c r="H6" s="35"/>
      <c r="I6" s="35"/>
      <c r="J6" s="35"/>
      <c r="K6" s="106">
        <f t="shared" ref="K6" si="1">K7+K13+K14</f>
        <v>3843.2</v>
      </c>
      <c r="L6" s="106">
        <f t="shared" ref="L6" si="2">L7+L13+L14</f>
        <v>1820.16</v>
      </c>
      <c r="M6" s="106">
        <f t="shared" ref="M6" si="3">M7+M13+M14</f>
        <v>2023.04</v>
      </c>
      <c r="N6" s="106">
        <f t="shared" ref="N6" si="4">N7+N13+N14</f>
        <v>461.21999999999997</v>
      </c>
      <c r="O6" s="106">
        <f t="shared" ref="O6" si="5">O7+O13+O14</f>
        <v>1192.8499999999999</v>
      </c>
      <c r="P6" s="106">
        <f t="shared" ref="P6" si="6">P7+P13+P14</f>
        <v>368.97</v>
      </c>
      <c r="Q6" s="106">
        <f t="shared" ref="Q6" si="7">Q7+Q13+Q14</f>
        <v>19.670000000000002</v>
      </c>
      <c r="R6" s="106">
        <f t="shared" ref="R6" si="8">R7+R13+R14</f>
        <v>3862.87</v>
      </c>
      <c r="S6" s="106">
        <f t="shared" ref="S6" si="9">S7+S13+S14</f>
        <v>1820.16</v>
      </c>
      <c r="T6" s="106">
        <f t="shared" ref="T6" si="10">T7+T13+T14</f>
        <v>480.89</v>
      </c>
      <c r="U6" s="106">
        <f t="shared" ref="U6" si="11">U7+U13+U14</f>
        <v>1192.8499999999999</v>
      </c>
      <c r="V6" s="106">
        <f t="shared" ref="V6" si="12">V7+V13+V14</f>
        <v>368.97</v>
      </c>
      <c r="W6" s="106">
        <f t="shared" ref="W6" si="13">W7+W13+W14</f>
        <v>3504.6899999999996</v>
      </c>
      <c r="X6" s="106">
        <f t="shared" ref="X6" si="14">X7+X13+X14</f>
        <v>1873.02</v>
      </c>
      <c r="Y6" s="106">
        <f t="shared" ref="Y6" si="15">Y7+Y13+Y14</f>
        <v>250.67</v>
      </c>
      <c r="Z6" s="106">
        <f t="shared" ref="Z6" si="16">Z7+Z13+Z14</f>
        <v>1381</v>
      </c>
      <c r="AA6" s="392">
        <f t="shared" ref="AA6" si="17">AA7+AA13+AA14</f>
        <v>-10.790000000000198</v>
      </c>
      <c r="AB6" s="392">
        <f t="shared" ref="AB6" si="18">AB7+AB13+AB14</f>
        <v>177.3599999999999</v>
      </c>
      <c r="AC6" s="392">
        <f t="shared" ref="AC6" si="19">AC7+AC13+AC14</f>
        <v>-188.15000000000009</v>
      </c>
    </row>
    <row r="7" spans="1:29" ht="41.25" customHeight="1">
      <c r="A7" s="200" t="s">
        <v>83</v>
      </c>
      <c r="B7" s="200"/>
      <c r="C7" s="42">
        <v>7481</v>
      </c>
      <c r="D7" s="42">
        <v>4945</v>
      </c>
      <c r="E7" s="42">
        <v>2536</v>
      </c>
      <c r="F7" s="99">
        <v>0.6</v>
      </c>
      <c r="G7" s="98">
        <v>0.4</v>
      </c>
      <c r="H7" s="98"/>
      <c r="I7" s="98">
        <v>1</v>
      </c>
      <c r="J7" s="98"/>
      <c r="K7" s="17">
        <v>1998.32</v>
      </c>
      <c r="L7" s="17">
        <v>897.72</v>
      </c>
      <c r="M7" s="17">
        <v>1100.5999999999999</v>
      </c>
      <c r="N7" s="17">
        <v>0</v>
      </c>
      <c r="O7" s="17">
        <v>1100.5999999999999</v>
      </c>
      <c r="P7" s="36"/>
      <c r="Q7" s="37">
        <v>11.77</v>
      </c>
      <c r="R7" s="37">
        <f>SUM(S7:V7)</f>
        <v>2010.09</v>
      </c>
      <c r="S7" s="37">
        <v>897.72</v>
      </c>
      <c r="T7" s="37">
        <v>11.77</v>
      </c>
      <c r="U7" s="37">
        <f>1100.6</f>
        <v>1100.5999999999999</v>
      </c>
      <c r="V7" s="37"/>
      <c r="W7" s="37">
        <f>SUM(X7:Z7)</f>
        <v>2070.5</v>
      </c>
      <c r="X7" s="37">
        <v>917.73</v>
      </c>
      <c r="Y7" s="37">
        <v>11.769999999999989</v>
      </c>
      <c r="Z7" s="37">
        <v>1141</v>
      </c>
      <c r="AA7" s="392">
        <f t="shared" ref="AA7:AA14" si="20">SUM(AB7:AC7)</f>
        <v>-60.410000000000089</v>
      </c>
      <c r="AB7" s="393">
        <f>S7+T7-X7-Y7</f>
        <v>-20.009999999999998</v>
      </c>
      <c r="AC7" s="393">
        <f>U7-Z7</f>
        <v>-40.400000000000091</v>
      </c>
    </row>
    <row r="8" spans="1:29" ht="41.25" customHeight="1">
      <c r="A8" s="217" t="s">
        <v>68</v>
      </c>
      <c r="B8" s="455"/>
      <c r="C8" s="42"/>
      <c r="D8" s="42"/>
      <c r="E8" s="42"/>
      <c r="F8" s="99"/>
      <c r="G8" s="98"/>
      <c r="H8" s="98"/>
      <c r="I8" s="98"/>
      <c r="J8" s="98"/>
      <c r="K8" s="17"/>
      <c r="L8" s="17"/>
      <c r="M8" s="17"/>
      <c r="N8" s="17"/>
      <c r="O8" s="17"/>
      <c r="P8" s="36"/>
      <c r="Q8" s="37"/>
      <c r="R8" s="37"/>
      <c r="S8" s="37"/>
      <c r="T8" s="37"/>
      <c r="U8" s="37"/>
      <c r="V8" s="37"/>
      <c r="W8" s="37"/>
      <c r="X8" s="37">
        <f>248.5-11.77</f>
        <v>236.73</v>
      </c>
      <c r="Y8" s="37">
        <v>11.77</v>
      </c>
      <c r="Z8" s="37">
        <v>245</v>
      </c>
      <c r="AA8" s="392">
        <f t="shared" si="20"/>
        <v>-60.41</v>
      </c>
      <c r="AB8" s="393">
        <v>-20.010000000000002</v>
      </c>
      <c r="AC8" s="393">
        <v>-40.4</v>
      </c>
    </row>
    <row r="9" spans="1:29" ht="41.25" customHeight="1">
      <c r="A9" s="217" t="s">
        <v>69</v>
      </c>
      <c r="B9" s="455"/>
      <c r="C9" s="42"/>
      <c r="D9" s="42"/>
      <c r="E9" s="42"/>
      <c r="F9" s="99"/>
      <c r="G9" s="98"/>
      <c r="H9" s="98"/>
      <c r="I9" s="98"/>
      <c r="J9" s="98"/>
      <c r="K9" s="17"/>
      <c r="L9" s="17"/>
      <c r="M9" s="17"/>
      <c r="N9" s="17"/>
      <c r="O9" s="17"/>
      <c r="P9" s="36"/>
      <c r="Q9" s="37"/>
      <c r="R9" s="37"/>
      <c r="S9" s="37"/>
      <c r="T9" s="37"/>
      <c r="U9" s="37"/>
      <c r="V9" s="37"/>
      <c r="W9" s="37"/>
      <c r="X9" s="37">
        <f>162.28-19.17</f>
        <v>143.11000000000001</v>
      </c>
      <c r="Y9" s="37"/>
      <c r="Z9" s="37">
        <v>172</v>
      </c>
      <c r="AA9" s="392"/>
      <c r="AB9" s="393"/>
      <c r="AC9" s="393"/>
    </row>
    <row r="10" spans="1:29" ht="41.25" customHeight="1">
      <c r="A10" s="217" t="s">
        <v>70</v>
      </c>
      <c r="B10" s="218"/>
      <c r="C10" s="42"/>
      <c r="D10" s="42"/>
      <c r="E10" s="42"/>
      <c r="F10" s="99"/>
      <c r="G10" s="98"/>
      <c r="H10" s="98"/>
      <c r="I10" s="98"/>
      <c r="J10" s="98"/>
      <c r="K10" s="17"/>
      <c r="L10" s="17"/>
      <c r="M10" s="17"/>
      <c r="N10" s="17"/>
      <c r="O10" s="17"/>
      <c r="P10" s="36"/>
      <c r="Q10" s="37"/>
      <c r="R10" s="37"/>
      <c r="S10" s="37"/>
      <c r="T10" s="37"/>
      <c r="U10" s="37"/>
      <c r="V10" s="37"/>
      <c r="W10" s="37"/>
      <c r="X10" s="37">
        <f>294.77+0.9</f>
        <v>295.66999999999996</v>
      </c>
      <c r="Y10" s="37"/>
      <c r="Z10" s="37">
        <v>500</v>
      </c>
      <c r="AA10" s="392"/>
      <c r="AB10" s="393"/>
      <c r="AC10" s="393"/>
    </row>
    <row r="11" spans="1:29" ht="41.25" customHeight="1">
      <c r="A11" s="217" t="s">
        <v>71</v>
      </c>
      <c r="B11" s="218"/>
      <c r="C11" s="42"/>
      <c r="D11" s="42"/>
      <c r="E11" s="42"/>
      <c r="F11" s="99"/>
      <c r="G11" s="98"/>
      <c r="H11" s="98"/>
      <c r="I11" s="98"/>
      <c r="J11" s="98"/>
      <c r="K11" s="17"/>
      <c r="L11" s="17"/>
      <c r="M11" s="17"/>
      <c r="N11" s="17"/>
      <c r="O11" s="17"/>
      <c r="P11" s="36"/>
      <c r="Q11" s="37"/>
      <c r="R11" s="37"/>
      <c r="S11" s="37"/>
      <c r="T11" s="37"/>
      <c r="U11" s="37"/>
      <c r="V11" s="37"/>
      <c r="W11" s="37"/>
      <c r="X11" s="37">
        <f>3.72</f>
        <v>3.72</v>
      </c>
      <c r="Y11" s="37"/>
      <c r="Z11" s="37">
        <v>4</v>
      </c>
      <c r="AA11" s="392"/>
      <c r="AB11" s="393"/>
      <c r="AC11" s="393"/>
    </row>
    <row r="12" spans="1:29" ht="41.25" customHeight="1">
      <c r="A12" s="217" t="s">
        <v>72</v>
      </c>
      <c r="B12" s="218"/>
      <c r="C12" s="42"/>
      <c r="D12" s="42"/>
      <c r="E12" s="42"/>
      <c r="F12" s="99"/>
      <c r="G12" s="98"/>
      <c r="H12" s="98"/>
      <c r="I12" s="98"/>
      <c r="J12" s="98"/>
      <c r="K12" s="17"/>
      <c r="L12" s="17"/>
      <c r="M12" s="17"/>
      <c r="N12" s="17"/>
      <c r="O12" s="17"/>
      <c r="P12" s="36"/>
      <c r="Q12" s="37"/>
      <c r="R12" s="37"/>
      <c r="S12" s="37"/>
      <c r="T12" s="37"/>
      <c r="U12" s="37"/>
      <c r="V12" s="37"/>
      <c r="W12" s="37"/>
      <c r="X12" s="37">
        <f>238.5</f>
        <v>238.5</v>
      </c>
      <c r="Y12" s="37"/>
      <c r="Z12" s="37">
        <v>220</v>
      </c>
      <c r="AA12" s="392"/>
      <c r="AB12" s="393"/>
      <c r="AC12" s="393"/>
    </row>
    <row r="13" spans="1:29" ht="41.25" customHeight="1">
      <c r="A13" s="200" t="s">
        <v>8</v>
      </c>
      <c r="B13" s="200"/>
      <c r="C13" s="42">
        <v>1768</v>
      </c>
      <c r="D13" s="42">
        <v>1768</v>
      </c>
      <c r="E13" s="42">
        <v>0</v>
      </c>
      <c r="F13" s="99">
        <v>0.6</v>
      </c>
      <c r="G13" s="98">
        <v>0.4</v>
      </c>
      <c r="H13" s="98">
        <v>0.5</v>
      </c>
      <c r="I13" s="98">
        <v>0.2</v>
      </c>
      <c r="J13" s="98">
        <v>0.3</v>
      </c>
      <c r="K13" s="17">
        <v>424.32</v>
      </c>
      <c r="L13" s="17">
        <v>212.16</v>
      </c>
      <c r="M13" s="17">
        <v>212.16</v>
      </c>
      <c r="N13" s="17">
        <v>106.08</v>
      </c>
      <c r="O13" s="17">
        <v>21.22</v>
      </c>
      <c r="P13" s="36">
        <f>106.08-21.22</f>
        <v>84.86</v>
      </c>
      <c r="Q13" s="37">
        <v>2.21</v>
      </c>
      <c r="R13" s="37">
        <f t="shared" ref="R13:R14" si="21">SUM(S13:V13)</f>
        <v>426.53</v>
      </c>
      <c r="S13" s="37">
        <v>212.16</v>
      </c>
      <c r="T13" s="37">
        <f>108.29</f>
        <v>108.29</v>
      </c>
      <c r="U13" s="37">
        <v>21.22</v>
      </c>
      <c r="V13" s="37">
        <v>84.86</v>
      </c>
      <c r="W13" s="37">
        <f t="shared" ref="W13:W14" si="22">SUM(X13:Z13)</f>
        <v>281.37</v>
      </c>
      <c r="X13" s="37">
        <v>212.16</v>
      </c>
      <c r="Y13" s="37">
        <v>34.21</v>
      </c>
      <c r="Z13" s="37">
        <v>35</v>
      </c>
      <c r="AA13" s="392">
        <f t="shared" si="20"/>
        <v>60.299999999999983</v>
      </c>
      <c r="AB13" s="393">
        <f>S13+T13-X13-Y13</f>
        <v>74.079999999999984</v>
      </c>
      <c r="AC13" s="393">
        <f t="shared" ref="AC13:AC14" si="23">U13-Z13</f>
        <v>-13.780000000000001</v>
      </c>
    </row>
    <row r="14" spans="1:29" ht="41.25" customHeight="1">
      <c r="A14" s="200" t="s">
        <v>9</v>
      </c>
      <c r="B14" s="200"/>
      <c r="C14" s="42">
        <v>5919</v>
      </c>
      <c r="D14" s="42">
        <v>5919</v>
      </c>
      <c r="E14" s="42">
        <v>0</v>
      </c>
      <c r="F14" s="99">
        <v>0.6</v>
      </c>
      <c r="G14" s="98">
        <v>0.4</v>
      </c>
      <c r="H14" s="98">
        <v>0.5</v>
      </c>
      <c r="I14" s="98">
        <v>0.2</v>
      </c>
      <c r="J14" s="98">
        <v>0.3</v>
      </c>
      <c r="K14" s="17">
        <v>1420.56</v>
      </c>
      <c r="L14" s="17">
        <v>710.28</v>
      </c>
      <c r="M14" s="17">
        <v>710.28</v>
      </c>
      <c r="N14" s="17">
        <v>355.14</v>
      </c>
      <c r="O14" s="17">
        <v>71.03</v>
      </c>
      <c r="P14" s="36">
        <f>355.14-71.03</f>
        <v>284.11</v>
      </c>
      <c r="Q14" s="37">
        <v>5.69</v>
      </c>
      <c r="R14" s="37">
        <f t="shared" si="21"/>
        <v>1426.25</v>
      </c>
      <c r="S14" s="37">
        <v>710.28</v>
      </c>
      <c r="T14" s="37">
        <f>360.83</f>
        <v>360.83</v>
      </c>
      <c r="U14" s="37">
        <v>71.03</v>
      </c>
      <c r="V14" s="37">
        <v>284.11</v>
      </c>
      <c r="W14" s="37">
        <f t="shared" si="22"/>
        <v>1152.82</v>
      </c>
      <c r="X14" s="37">
        <v>743.13</v>
      </c>
      <c r="Y14" s="37">
        <v>204.69</v>
      </c>
      <c r="Z14" s="37">
        <v>205</v>
      </c>
      <c r="AA14" s="392">
        <f t="shared" si="20"/>
        <v>-10.680000000000092</v>
      </c>
      <c r="AB14" s="393">
        <f t="shared" ref="AB14" si="24">S14+T14-X14-Y14</f>
        <v>123.28999999999991</v>
      </c>
      <c r="AC14" s="393">
        <f t="shared" si="23"/>
        <v>-133.97</v>
      </c>
    </row>
    <row r="15" spans="1:29" ht="45" customHeight="1">
      <c r="A15" s="215"/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215"/>
      <c r="T15" s="215"/>
      <c r="U15" s="215"/>
      <c r="V15" s="215"/>
      <c r="W15" s="215"/>
      <c r="X15" s="215"/>
      <c r="Y15" s="215"/>
      <c r="Z15" s="215"/>
      <c r="AA15" s="215"/>
      <c r="AB15" s="215"/>
      <c r="AC15" s="215"/>
    </row>
  </sheetData>
  <mergeCells count="20">
    <mergeCell ref="A15:AC15"/>
    <mergeCell ref="A6:B6"/>
    <mergeCell ref="A7:B7"/>
    <mergeCell ref="A13:B13"/>
    <mergeCell ref="A14:B14"/>
    <mergeCell ref="A8:B8"/>
    <mergeCell ref="A9:B9"/>
    <mergeCell ref="A10:B10"/>
    <mergeCell ref="A11:B11"/>
    <mergeCell ref="A12:B12"/>
    <mergeCell ref="A2:AC2"/>
    <mergeCell ref="A4:B5"/>
    <mergeCell ref="AA4:AC4"/>
    <mergeCell ref="F4:J4"/>
    <mergeCell ref="K4:P4"/>
    <mergeCell ref="Q4:Q5"/>
    <mergeCell ref="R4:V4"/>
    <mergeCell ref="W4:Z4"/>
    <mergeCell ref="C4:E4"/>
    <mergeCell ref="A1:D1"/>
  </mergeCells>
  <phoneticPr fontId="103" type="noConversion"/>
  <printOptions horizontalCentered="1"/>
  <pageMargins left="0.59055118110236227" right="0.59055118110236227" top="0.74803149606299213" bottom="0.74803149606299213" header="0.31496062992125984" footer="0.31496062992125984"/>
  <pageSetup paperSize="9" scale="72" fitToHeight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A1:H13"/>
  <sheetViews>
    <sheetView workbookViewId="0">
      <selection activeCell="C7" sqref="C7"/>
    </sheetView>
  </sheetViews>
  <sheetFormatPr defaultRowHeight="13.5"/>
  <cols>
    <col min="1" max="1" width="9" style="73" customWidth="1"/>
    <col min="2" max="2" width="14.75" style="73" customWidth="1"/>
    <col min="3" max="3" width="15.625" style="74" customWidth="1"/>
    <col min="4" max="4" width="15.625" style="75" customWidth="1"/>
    <col min="5" max="5" width="15.625" style="76" customWidth="1"/>
    <col min="6" max="6" width="15.625" style="77" customWidth="1"/>
    <col min="7" max="7" width="15.625" style="74" customWidth="1"/>
    <col min="8" max="8" width="15.625" style="75" customWidth="1"/>
    <col min="9" max="16384" width="9" style="73"/>
  </cols>
  <sheetData>
    <row r="1" spans="1:8" ht="39.75" customHeight="1">
      <c r="A1" s="394" t="s">
        <v>190</v>
      </c>
      <c r="B1" s="394"/>
    </row>
    <row r="2" spans="1:8" ht="60" customHeight="1">
      <c r="A2" s="395" t="s">
        <v>191</v>
      </c>
      <c r="B2" s="395"/>
      <c r="C2" s="395"/>
      <c r="D2" s="396"/>
      <c r="E2" s="395"/>
      <c r="F2" s="396"/>
      <c r="G2" s="397"/>
      <c r="H2" s="398"/>
    </row>
    <row r="4" spans="1:8" s="78" customFormat="1" ht="33" customHeight="1">
      <c r="A4" s="224" t="s">
        <v>23</v>
      </c>
      <c r="B4" s="225"/>
      <c r="C4" s="224" t="s">
        <v>6</v>
      </c>
      <c r="D4" s="230"/>
      <c r="E4" s="231" t="s">
        <v>46</v>
      </c>
      <c r="F4" s="232"/>
      <c r="G4" s="223" t="s">
        <v>47</v>
      </c>
      <c r="H4" s="223"/>
    </row>
    <row r="5" spans="1:8" s="78" customFormat="1" ht="15" customHeight="1">
      <c r="A5" s="226"/>
      <c r="B5" s="227"/>
      <c r="C5" s="233" t="s">
        <v>89</v>
      </c>
      <c r="D5" s="235" t="s">
        <v>88</v>
      </c>
      <c r="E5" s="233" t="s">
        <v>89</v>
      </c>
      <c r="F5" s="235" t="s">
        <v>88</v>
      </c>
      <c r="G5" s="222" t="s">
        <v>89</v>
      </c>
      <c r="H5" s="223" t="s">
        <v>88</v>
      </c>
    </row>
    <row r="6" spans="1:8" s="78" customFormat="1" ht="15" customHeight="1">
      <c r="A6" s="228"/>
      <c r="B6" s="229"/>
      <c r="C6" s="234"/>
      <c r="D6" s="236"/>
      <c r="E6" s="234"/>
      <c r="F6" s="236"/>
      <c r="G6" s="222"/>
      <c r="H6" s="223"/>
    </row>
    <row r="7" spans="1:8" ht="33" customHeight="1">
      <c r="A7" s="220" t="s">
        <v>7</v>
      </c>
      <c r="B7" s="221"/>
      <c r="C7" s="114">
        <f>E7+G7</f>
        <v>20</v>
      </c>
      <c r="D7" s="115">
        <f>F7+H7</f>
        <v>12</v>
      </c>
      <c r="E7" s="114">
        <v>16</v>
      </c>
      <c r="F7" s="115">
        <f>E7*0.6</f>
        <v>9.6</v>
      </c>
      <c r="G7" s="116">
        <v>4</v>
      </c>
      <c r="H7" s="117">
        <f t="shared" ref="H7" si="0">G7*0.6</f>
        <v>2.4</v>
      </c>
    </row>
    <row r="8" spans="1:8" ht="33" customHeight="1">
      <c r="A8" s="219" t="s">
        <v>91</v>
      </c>
      <c r="B8" s="219"/>
      <c r="C8" s="118">
        <v>2</v>
      </c>
      <c r="D8" s="119">
        <v>1.2</v>
      </c>
      <c r="E8" s="118">
        <v>2</v>
      </c>
      <c r="F8" s="119">
        <v>1.2</v>
      </c>
      <c r="G8" s="116"/>
      <c r="H8" s="117"/>
    </row>
    <row r="9" spans="1:8" ht="33" customHeight="1">
      <c r="A9" s="219" t="s">
        <v>92</v>
      </c>
      <c r="B9" s="219"/>
      <c r="C9" s="118">
        <v>1</v>
      </c>
      <c r="D9" s="119">
        <v>0.6</v>
      </c>
      <c r="E9" s="118">
        <v>1</v>
      </c>
      <c r="F9" s="119">
        <v>0.6</v>
      </c>
      <c r="G9" s="116"/>
      <c r="H9" s="117"/>
    </row>
    <row r="10" spans="1:8" ht="33" customHeight="1">
      <c r="A10" s="219" t="s">
        <v>93</v>
      </c>
      <c r="B10" s="219"/>
      <c r="C10" s="118">
        <v>2</v>
      </c>
      <c r="D10" s="119">
        <v>1.2</v>
      </c>
      <c r="E10" s="118">
        <v>2</v>
      </c>
      <c r="F10" s="119">
        <v>1.2</v>
      </c>
      <c r="G10" s="116"/>
      <c r="H10" s="117"/>
    </row>
    <row r="11" spans="1:8" ht="33" customHeight="1">
      <c r="A11" s="219" t="s">
        <v>94</v>
      </c>
      <c r="B11" s="219"/>
      <c r="C11" s="116">
        <v>4</v>
      </c>
      <c r="D11" s="117">
        <v>2.4</v>
      </c>
      <c r="E11" s="118"/>
      <c r="F11" s="119"/>
      <c r="G11" s="116">
        <v>4</v>
      </c>
      <c r="H11" s="117">
        <v>2.4</v>
      </c>
    </row>
    <row r="12" spans="1:8" ht="33" customHeight="1">
      <c r="A12" s="219" t="s">
        <v>95</v>
      </c>
      <c r="B12" s="219"/>
      <c r="C12" s="118">
        <v>7</v>
      </c>
      <c r="D12" s="119">
        <v>4.2</v>
      </c>
      <c r="E12" s="118">
        <v>7</v>
      </c>
      <c r="F12" s="119">
        <v>4.2</v>
      </c>
      <c r="G12" s="116"/>
      <c r="H12" s="117"/>
    </row>
    <row r="13" spans="1:8" ht="33" customHeight="1">
      <c r="A13" s="219" t="s">
        <v>96</v>
      </c>
      <c r="B13" s="219"/>
      <c r="C13" s="118">
        <v>4</v>
      </c>
      <c r="D13" s="119">
        <v>2.4</v>
      </c>
      <c r="E13" s="118">
        <v>4</v>
      </c>
      <c r="F13" s="119">
        <v>2.4</v>
      </c>
      <c r="G13" s="116"/>
      <c r="H13" s="117"/>
    </row>
  </sheetData>
  <mergeCells count="19">
    <mergeCell ref="A1:B1"/>
    <mergeCell ref="A7:B7"/>
    <mergeCell ref="G5:G6"/>
    <mergeCell ref="H5:H6"/>
    <mergeCell ref="A2:H2"/>
    <mergeCell ref="A4:B6"/>
    <mergeCell ref="C4:D4"/>
    <mergeCell ref="E4:F4"/>
    <mergeCell ref="G4:H4"/>
    <mergeCell ref="C5:C6"/>
    <mergeCell ref="D5:D6"/>
    <mergeCell ref="E5:E6"/>
    <mergeCell ref="F5:F6"/>
    <mergeCell ref="A13:B13"/>
    <mergeCell ref="A8:B8"/>
    <mergeCell ref="A9:B9"/>
    <mergeCell ref="A10:B10"/>
    <mergeCell ref="A11:B11"/>
    <mergeCell ref="A12:B12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N15"/>
  <sheetViews>
    <sheetView workbookViewId="0">
      <selection activeCell="A8" sqref="A8:XFD8"/>
    </sheetView>
  </sheetViews>
  <sheetFormatPr defaultColWidth="8.875" defaultRowHeight="14.25"/>
  <cols>
    <col min="1" max="1" width="11.875" style="45" customWidth="1"/>
    <col min="2" max="2" width="12.125" style="49" customWidth="1"/>
    <col min="3" max="11" width="8.25" style="48" customWidth="1"/>
    <col min="12" max="13" width="8.25" style="47" customWidth="1"/>
    <col min="14" max="14" width="8.25" style="46" customWidth="1"/>
    <col min="15" max="27" width="10" style="45" bestFit="1" customWidth="1"/>
    <col min="28" max="16384" width="8.875" style="45"/>
  </cols>
  <sheetData>
    <row r="1" spans="1:14" ht="41.25" customHeight="1">
      <c r="A1" s="399" t="s">
        <v>193</v>
      </c>
    </row>
    <row r="2" spans="1:14" ht="71.25" customHeight="1">
      <c r="A2" s="249" t="s">
        <v>192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</row>
    <row r="3" spans="1:14" ht="19.5" customHeight="1">
      <c r="M3" s="246" t="s">
        <v>62</v>
      </c>
      <c r="N3" s="246"/>
    </row>
    <row r="4" spans="1:14" s="57" customFormat="1" ht="37.5" customHeight="1">
      <c r="A4" s="239" t="s">
        <v>22</v>
      </c>
      <c r="B4" s="147" t="s">
        <v>45</v>
      </c>
      <c r="C4" s="150" t="s">
        <v>194</v>
      </c>
      <c r="D4" s="242"/>
      <c r="E4" s="242"/>
      <c r="F4" s="151"/>
      <c r="G4" s="150" t="s">
        <v>195</v>
      </c>
      <c r="H4" s="242"/>
      <c r="I4" s="242"/>
      <c r="J4" s="151"/>
      <c r="K4" s="244" t="s">
        <v>196</v>
      </c>
      <c r="L4" s="244"/>
      <c r="M4" s="244"/>
      <c r="N4" s="244"/>
    </row>
    <row r="5" spans="1:14" s="57" customFormat="1" ht="22.15" customHeight="1">
      <c r="A5" s="240"/>
      <c r="B5" s="148"/>
      <c r="C5" s="152"/>
      <c r="D5" s="243"/>
      <c r="E5" s="243"/>
      <c r="F5" s="153"/>
      <c r="G5" s="152"/>
      <c r="H5" s="243"/>
      <c r="I5" s="243"/>
      <c r="J5" s="153"/>
      <c r="K5" s="244"/>
      <c r="L5" s="244"/>
      <c r="M5" s="244"/>
      <c r="N5" s="244"/>
    </row>
    <row r="6" spans="1:14" s="57" customFormat="1" ht="19.5" customHeight="1">
      <c r="A6" s="240"/>
      <c r="B6" s="148"/>
      <c r="C6" s="237" t="s">
        <v>4</v>
      </c>
      <c r="D6" s="237" t="s">
        <v>5</v>
      </c>
      <c r="E6" s="237" t="s">
        <v>1</v>
      </c>
      <c r="F6" s="237" t="s">
        <v>122</v>
      </c>
      <c r="G6" s="237" t="s">
        <v>4</v>
      </c>
      <c r="H6" s="237" t="s">
        <v>5</v>
      </c>
      <c r="I6" s="237" t="s">
        <v>1</v>
      </c>
      <c r="J6" s="237" t="s">
        <v>122</v>
      </c>
      <c r="K6" s="245" t="s">
        <v>4</v>
      </c>
      <c r="L6" s="247" t="s">
        <v>120</v>
      </c>
      <c r="M6" s="154" t="s">
        <v>121</v>
      </c>
      <c r="N6" s="154" t="s">
        <v>122</v>
      </c>
    </row>
    <row r="7" spans="1:14" s="57" customFormat="1" ht="30.75" customHeight="1">
      <c r="A7" s="241"/>
      <c r="B7" s="149"/>
      <c r="C7" s="238"/>
      <c r="D7" s="238"/>
      <c r="E7" s="238"/>
      <c r="F7" s="238"/>
      <c r="G7" s="238"/>
      <c r="H7" s="238"/>
      <c r="I7" s="238"/>
      <c r="J7" s="238"/>
      <c r="K7" s="245"/>
      <c r="L7" s="247"/>
      <c r="M7" s="154"/>
      <c r="N7" s="154"/>
    </row>
    <row r="8" spans="1:14" s="250" customFormat="1" ht="45" customHeight="1">
      <c r="A8" s="146" t="s">
        <v>4</v>
      </c>
      <c r="B8" s="146"/>
      <c r="C8" s="400">
        <f t="shared" ref="C8:I8" si="0">SUM(C9:C10)</f>
        <v>1517.0500000000002</v>
      </c>
      <c r="D8" s="400">
        <f t="shared" si="0"/>
        <v>996.42000000000007</v>
      </c>
      <c r="E8" s="400">
        <f t="shared" si="0"/>
        <v>16.409999999999968</v>
      </c>
      <c r="F8" s="400">
        <f t="shared" si="0"/>
        <v>504.22</v>
      </c>
      <c r="G8" s="400">
        <f>SUM(G9:G10)</f>
        <v>1072.94</v>
      </c>
      <c r="H8" s="400">
        <f t="shared" si="0"/>
        <v>806.94</v>
      </c>
      <c r="I8" s="400">
        <f t="shared" si="0"/>
        <v>0</v>
      </c>
      <c r="J8" s="400">
        <f>SUM(J9:J10)</f>
        <v>266</v>
      </c>
      <c r="K8" s="400">
        <f t="shared" ref="K8:N8" si="1">SUM(K9:K10)</f>
        <v>444.11</v>
      </c>
      <c r="L8" s="400">
        <f t="shared" si="1"/>
        <v>189.48000000000008</v>
      </c>
      <c r="M8" s="400">
        <f t="shared" si="1"/>
        <v>16.409999999999968</v>
      </c>
      <c r="N8" s="400">
        <f t="shared" si="1"/>
        <v>238.22</v>
      </c>
    </row>
    <row r="9" spans="1:14" ht="45" customHeight="1">
      <c r="A9" s="401" t="s">
        <v>42</v>
      </c>
      <c r="B9" s="145" t="s">
        <v>126</v>
      </c>
      <c r="C9" s="400">
        <v>778.7940000000001</v>
      </c>
      <c r="D9" s="402">
        <v>514.67000000000007</v>
      </c>
      <c r="E9" s="402">
        <v>8.3240000000000123</v>
      </c>
      <c r="F9" s="402">
        <v>255.8</v>
      </c>
      <c r="G9" s="400">
        <f>SUM(H9:J9)</f>
        <v>578.63</v>
      </c>
      <c r="H9" s="402">
        <v>434.63</v>
      </c>
      <c r="I9" s="402">
        <v>0</v>
      </c>
      <c r="J9" s="402">
        <v>144</v>
      </c>
      <c r="K9" s="400">
        <f>SUM(L9:N9)</f>
        <v>200.1640000000001</v>
      </c>
      <c r="L9" s="400">
        <f t="shared" ref="L9:N10" si="2">D9-H9</f>
        <v>80.040000000000077</v>
      </c>
      <c r="M9" s="400">
        <f t="shared" si="2"/>
        <v>8.3240000000000123</v>
      </c>
      <c r="N9" s="400">
        <f t="shared" si="2"/>
        <v>111.80000000000001</v>
      </c>
    </row>
    <row r="10" spans="1:14" ht="45" customHeight="1">
      <c r="A10" s="401" t="s">
        <v>43</v>
      </c>
      <c r="B10" s="145" t="s">
        <v>127</v>
      </c>
      <c r="C10" s="400">
        <v>738.25599999999997</v>
      </c>
      <c r="D10" s="402">
        <v>481.75</v>
      </c>
      <c r="E10" s="402">
        <v>8.0859999999999559</v>
      </c>
      <c r="F10" s="402">
        <v>248.42</v>
      </c>
      <c r="G10" s="400">
        <f>SUM(H10:J10)</f>
        <v>494.31</v>
      </c>
      <c r="H10" s="402">
        <v>372.31</v>
      </c>
      <c r="I10" s="402">
        <v>0</v>
      </c>
      <c r="J10" s="402">
        <v>122</v>
      </c>
      <c r="K10" s="400">
        <f>SUM(L10:N10)</f>
        <v>243.94599999999994</v>
      </c>
      <c r="L10" s="400">
        <f t="shared" si="2"/>
        <v>109.44</v>
      </c>
      <c r="M10" s="400">
        <f t="shared" si="2"/>
        <v>8.0859999999999559</v>
      </c>
      <c r="N10" s="400">
        <f t="shared" si="2"/>
        <v>126.41999999999999</v>
      </c>
    </row>
    <row r="11" spans="1:14">
      <c r="A11" s="56"/>
      <c r="B11" s="51"/>
      <c r="D11" s="55"/>
      <c r="F11" s="55"/>
    </row>
    <row r="12" spans="1:14">
      <c r="A12" s="54"/>
      <c r="B12" s="54"/>
      <c r="C12" s="54"/>
      <c r="D12" s="50"/>
      <c r="E12" s="54"/>
      <c r="F12" s="50"/>
      <c r="G12" s="54"/>
      <c r="H12" s="54"/>
      <c r="I12" s="54"/>
      <c r="J12" s="54"/>
      <c r="L12" s="52"/>
      <c r="M12" s="52"/>
    </row>
    <row r="13" spans="1:14">
      <c r="A13" s="45" t="s">
        <v>44</v>
      </c>
      <c r="B13" s="51"/>
      <c r="D13" s="50"/>
      <c r="F13" s="50"/>
    </row>
    <row r="14" spans="1:14">
      <c r="D14" s="50"/>
      <c r="F14" s="50"/>
    </row>
    <row r="15" spans="1:14">
      <c r="F15" s="50"/>
    </row>
  </sheetData>
  <mergeCells count="19">
    <mergeCell ref="M3:N3"/>
    <mergeCell ref="L6:L7"/>
    <mergeCell ref="D6:D7"/>
    <mergeCell ref="E6:E7"/>
    <mergeCell ref="F6:F7"/>
    <mergeCell ref="I6:I7"/>
    <mergeCell ref="A2:N2"/>
    <mergeCell ref="A4:A7"/>
    <mergeCell ref="B4:B7"/>
    <mergeCell ref="C4:F5"/>
    <mergeCell ref="G4:J5"/>
    <mergeCell ref="K4:N5"/>
    <mergeCell ref="C6:C7"/>
    <mergeCell ref="N6:N7"/>
    <mergeCell ref="G6:G7"/>
    <mergeCell ref="H6:H7"/>
    <mergeCell ref="J6:J7"/>
    <mergeCell ref="K6:K7"/>
    <mergeCell ref="M6:M7"/>
  </mergeCells>
  <phoneticPr fontId="8" type="noConversion"/>
  <printOptions horizontalCentered="1"/>
  <pageMargins left="0.59055118110236227" right="0.59055118110236227" top="0.88" bottom="0.39370078740157483" header="0.59" footer="0.51181102362204722"/>
  <pageSetup paperSize="9" fitToHeight="0" orientation="landscape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13</vt:i4>
      </vt:variant>
    </vt:vector>
  </HeadingPairs>
  <TitlesOfParts>
    <vt:vector size="23" baseType="lpstr">
      <vt:lpstr>分配表</vt:lpstr>
      <vt:lpstr>幼儿</vt:lpstr>
      <vt:lpstr>高中助学金</vt:lpstr>
      <vt:lpstr>高中免学费</vt:lpstr>
      <vt:lpstr>高中免费教科书</vt:lpstr>
      <vt:lpstr>中职助学金合并</vt:lpstr>
      <vt:lpstr>中职免学费合并</vt:lpstr>
      <vt:lpstr>中职奖学金</vt:lpstr>
      <vt:lpstr>附件1高校奖助学金总表</vt:lpstr>
      <vt:lpstr>本专科</vt:lpstr>
      <vt:lpstr>本专科!Print_Area</vt:lpstr>
      <vt:lpstr>附件1高校奖助学金总表!Print_Area</vt:lpstr>
      <vt:lpstr>高中免学费!Print_Area</vt:lpstr>
      <vt:lpstr>高中助学金!Print_Area</vt:lpstr>
      <vt:lpstr>幼儿!Print_Area</vt:lpstr>
      <vt:lpstr>本专科!Print_Titles</vt:lpstr>
      <vt:lpstr>附件1高校奖助学金总表!Print_Titles</vt:lpstr>
      <vt:lpstr>高中免费教科书!Print_Titles</vt:lpstr>
      <vt:lpstr>高中免学费!Print_Titles</vt:lpstr>
      <vt:lpstr>高中助学金!Print_Titles</vt:lpstr>
      <vt:lpstr>幼儿!Print_Titles</vt:lpstr>
      <vt:lpstr>中职免学费合并!Print_Titles</vt:lpstr>
      <vt:lpstr>中职助学金合并!Print_Titles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lastPrinted>2019-11-28T04:39:08Z</cp:lastPrinted>
  <dcterms:created xsi:type="dcterms:W3CDTF">1996-12-17T01:32:00Z</dcterms:created>
  <dcterms:modified xsi:type="dcterms:W3CDTF">2019-11-28T04:40:07Z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  <property fmtid="{D5CDD505-2E9C-101B-9397-08002B2CF9AE}" pid="3" name="KSOReadingLayout">
    <vt:bool>true</vt:bool>
  </property>
</Properties>
</file>