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1840" windowHeight="9930"/>
  </bookViews>
  <sheets>
    <sheet name="封面" sheetId="1" r:id="rId1"/>
    <sheet name="01收入支出决算总表" sheetId="2" r:id="rId2"/>
    <sheet name="02收入决算表" sheetId="3" r:id="rId3"/>
    <sheet name="03支出决算表" sheetId="4" r:id="rId4"/>
    <sheet name="04财政拨款收入支出决算总表" sheetId="5" r:id="rId5"/>
    <sheet name="05一般公共预算财政拨款支出决算表" sheetId="6" r:id="rId6"/>
    <sheet name="06一般公共预算财政拨款基本支出决算表" sheetId="7" r:id="rId7"/>
    <sheet name="07&quot;三公“经费公共预算财政拨款支出决算表" sheetId="8" r:id="rId8"/>
    <sheet name="08政府性基金预算财政拨款支出决算表" sheetId="9" r:id="rId9"/>
  </sheets>
  <externalReferences>
    <externalReference r:id="rId10"/>
    <externalReference r:id="rId11"/>
  </externalReferences>
  <calcPr calcId="125725"/>
</workbook>
</file>

<file path=xl/calcChain.xml><?xml version="1.0" encoding="utf-8"?>
<calcChain xmlns="http://schemas.openxmlformats.org/spreadsheetml/2006/main">
  <c r="L12" i="9"/>
  <c r="I12"/>
  <c r="H12"/>
  <c r="G12"/>
  <c r="F12"/>
  <c r="E12"/>
  <c r="D12"/>
  <c r="A2"/>
  <c r="M1"/>
  <c r="B17" i="8"/>
  <c r="B16"/>
  <c r="B15"/>
  <c r="B14"/>
  <c r="B13"/>
  <c r="B12"/>
  <c r="B10"/>
  <c r="B9"/>
  <c r="B8"/>
  <c r="B7"/>
  <c r="B6"/>
  <c r="B5"/>
  <c r="A3"/>
  <c r="L107" i="7"/>
  <c r="F107"/>
  <c r="E107"/>
  <c r="D107"/>
  <c r="C107"/>
  <c r="A107" a="1"/>
  <c r="A107"/>
  <c r="L106"/>
  <c r="F106"/>
  <c r="E106"/>
  <c r="D106"/>
  <c r="C106"/>
  <c r="A106" a="1"/>
  <c r="A106"/>
  <c r="L105"/>
  <c r="I105"/>
  <c r="F105"/>
  <c r="E105"/>
  <c r="D105"/>
  <c r="C105"/>
  <c r="A105" a="1"/>
  <c r="A105"/>
  <c r="L104"/>
  <c r="I104"/>
  <c r="F104"/>
  <c r="E104"/>
  <c r="D104"/>
  <c r="C104"/>
  <c r="A104" a="1"/>
  <c r="A104"/>
  <c r="L103"/>
  <c r="I103"/>
  <c r="F103"/>
  <c r="E103"/>
  <c r="D103"/>
  <c r="C103"/>
  <c r="A103" a="1"/>
  <c r="A103"/>
  <c r="L102"/>
  <c r="I102"/>
  <c r="F102"/>
  <c r="E102"/>
  <c r="D102"/>
  <c r="C102"/>
  <c r="A102" a="1"/>
  <c r="A102"/>
  <c r="L101"/>
  <c r="I101"/>
  <c r="F101"/>
  <c r="E101"/>
  <c r="D101"/>
  <c r="C101"/>
  <c r="A101" a="1"/>
  <c r="A101"/>
  <c r="L100"/>
  <c r="I100"/>
  <c r="F100"/>
  <c r="E100"/>
  <c r="D100"/>
  <c r="C100"/>
  <c r="A100" a="1"/>
  <c r="A100"/>
  <c r="L99"/>
  <c r="I99"/>
  <c r="F99"/>
  <c r="E99"/>
  <c r="D99"/>
  <c r="C99"/>
  <c r="A99" a="1"/>
  <c r="A99"/>
  <c r="L98"/>
  <c r="I98"/>
  <c r="F98"/>
  <c r="E98"/>
  <c r="D98"/>
  <c r="C98"/>
  <c r="A98" a="1"/>
  <c r="A98"/>
  <c r="L97"/>
  <c r="I97"/>
  <c r="F97"/>
  <c r="E97"/>
  <c r="D97"/>
  <c r="C97"/>
  <c r="A97" a="1"/>
  <c r="A97"/>
  <c r="L96"/>
  <c r="I96"/>
  <c r="F96"/>
  <c r="E96"/>
  <c r="D96"/>
  <c r="C96"/>
  <c r="A96" a="1"/>
  <c r="A96"/>
  <c r="L95"/>
  <c r="I95"/>
  <c r="F95"/>
  <c r="E95"/>
  <c r="D95"/>
  <c r="C95"/>
  <c r="A95" a="1"/>
  <c r="A95"/>
  <c r="L94"/>
  <c r="F94"/>
  <c r="E94"/>
  <c r="D94"/>
  <c r="C94"/>
  <c r="A94" a="1"/>
  <c r="A94"/>
  <c r="L93"/>
  <c r="I93"/>
  <c r="F93"/>
  <c r="E93"/>
  <c r="D93"/>
  <c r="C93"/>
  <c r="A93" a="1"/>
  <c r="A93"/>
  <c r="L92"/>
  <c r="I92"/>
  <c r="F92"/>
  <c r="E92"/>
  <c r="D92"/>
  <c r="C92"/>
  <c r="A92" a="1"/>
  <c r="A92"/>
  <c r="L91"/>
  <c r="I91"/>
  <c r="F91"/>
  <c r="E91"/>
  <c r="D91"/>
  <c r="C91"/>
  <c r="A91" a="1"/>
  <c r="A91"/>
  <c r="L90"/>
  <c r="I90"/>
  <c r="F90"/>
  <c r="E90"/>
  <c r="D90"/>
  <c r="C90"/>
  <c r="A90" a="1"/>
  <c r="A90"/>
  <c r="L89"/>
  <c r="I89"/>
  <c r="F89"/>
  <c r="E89"/>
  <c r="D89"/>
  <c r="C89"/>
  <c r="A89" a="1"/>
  <c r="A89"/>
  <c r="L88"/>
  <c r="I88"/>
  <c r="F88"/>
  <c r="E88"/>
  <c r="D88"/>
  <c r="C88"/>
  <c r="A88" a="1"/>
  <c r="A88"/>
  <c r="L87"/>
  <c r="I87"/>
  <c r="F87"/>
  <c r="E87"/>
  <c r="D87"/>
  <c r="C87"/>
  <c r="A87" a="1"/>
  <c r="A87"/>
  <c r="L86"/>
  <c r="I86"/>
  <c r="F86"/>
  <c r="E86"/>
  <c r="D86"/>
  <c r="C86"/>
  <c r="A86" a="1"/>
  <c r="A86"/>
  <c r="L85"/>
  <c r="I85"/>
  <c r="F85"/>
  <c r="E85"/>
  <c r="D85"/>
  <c r="C85"/>
  <c r="A85" a="1"/>
  <c r="A85"/>
  <c r="L84"/>
  <c r="I84"/>
  <c r="F84"/>
  <c r="E84"/>
  <c r="D84"/>
  <c r="C84"/>
  <c r="A84" a="1"/>
  <c r="A84"/>
  <c r="L83"/>
  <c r="I83"/>
  <c r="F83"/>
  <c r="E83"/>
  <c r="D83"/>
  <c r="C83"/>
  <c r="A83" a="1"/>
  <c r="A83"/>
  <c r="L82"/>
  <c r="I82"/>
  <c r="F82"/>
  <c r="E82"/>
  <c r="D82"/>
  <c r="C82"/>
  <c r="A82" a="1"/>
  <c r="A82"/>
  <c r="L81"/>
  <c r="I81"/>
  <c r="F81"/>
  <c r="E81"/>
  <c r="D81"/>
  <c r="C81"/>
  <c r="A81" a="1"/>
  <c r="A81"/>
  <c r="L80"/>
  <c r="I80"/>
  <c r="F80"/>
  <c r="E80"/>
  <c r="D80"/>
  <c r="C80"/>
  <c r="A80" a="1"/>
  <c r="A80"/>
  <c r="L79"/>
  <c r="F79"/>
  <c r="E79"/>
  <c r="D79"/>
  <c r="C79"/>
  <c r="A79" a="1"/>
  <c r="A79"/>
  <c r="L78"/>
  <c r="F78"/>
  <c r="E78"/>
  <c r="D78"/>
  <c r="C78"/>
  <c r="A78" a="1"/>
  <c r="A78"/>
  <c r="L77"/>
  <c r="F77"/>
  <c r="E77"/>
  <c r="D77"/>
  <c r="C77"/>
  <c r="A77" a="1"/>
  <c r="A77"/>
  <c r="L76"/>
  <c r="F76"/>
  <c r="E76"/>
  <c r="D76"/>
  <c r="C76"/>
  <c r="A76" a="1"/>
  <c r="A76"/>
  <c r="L75"/>
  <c r="F75"/>
  <c r="E75"/>
  <c r="D75"/>
  <c r="C75"/>
  <c r="A75" a="1"/>
  <c r="A75"/>
  <c r="L74"/>
  <c r="F74"/>
  <c r="E74"/>
  <c r="D74"/>
  <c r="C74"/>
  <c r="A74" a="1"/>
  <c r="A74"/>
  <c r="L73"/>
  <c r="F73"/>
  <c r="E73"/>
  <c r="D73"/>
  <c r="C73"/>
  <c r="A73" a="1"/>
  <c r="A73"/>
  <c r="L72"/>
  <c r="F72"/>
  <c r="E72"/>
  <c r="D72"/>
  <c r="C72"/>
  <c r="A72" a="1"/>
  <c r="A72"/>
  <c r="L71"/>
  <c r="F71"/>
  <c r="E71"/>
  <c r="D71"/>
  <c r="C71"/>
  <c r="A71" a="1"/>
  <c r="A71"/>
  <c r="L70"/>
  <c r="F70"/>
  <c r="E70"/>
  <c r="D70"/>
  <c r="C70"/>
  <c r="A70" a="1"/>
  <c r="A70"/>
  <c r="L69"/>
  <c r="F69"/>
  <c r="E69"/>
  <c r="D69"/>
  <c r="C69"/>
  <c r="A69" a="1"/>
  <c r="A69"/>
  <c r="L68"/>
  <c r="I68"/>
  <c r="F68"/>
  <c r="E68"/>
  <c r="D68"/>
  <c r="C68"/>
  <c r="A68" a="1"/>
  <c r="A68"/>
  <c r="L67"/>
  <c r="I67"/>
  <c r="F67"/>
  <c r="E67"/>
  <c r="D67"/>
  <c r="C67"/>
  <c r="A67" a="1"/>
  <c r="A67"/>
  <c r="L66"/>
  <c r="I66"/>
  <c r="F66"/>
  <c r="E66"/>
  <c r="D66"/>
  <c r="C66"/>
  <c r="A66" a="1"/>
  <c r="A66"/>
  <c r="L65"/>
  <c r="I65"/>
  <c r="F65"/>
  <c r="E65"/>
  <c r="D65"/>
  <c r="C65"/>
  <c r="A65" a="1"/>
  <c r="A65"/>
  <c r="L64"/>
  <c r="I64"/>
  <c r="F64"/>
  <c r="E64"/>
  <c r="D64"/>
  <c r="C64"/>
  <c r="A64" a="1"/>
  <c r="A64"/>
  <c r="L63"/>
  <c r="I63"/>
  <c r="F63"/>
  <c r="E63"/>
  <c r="D63"/>
  <c r="C63"/>
  <c r="A63" a="1"/>
  <c r="A63"/>
  <c r="L62"/>
  <c r="I62"/>
  <c r="F62"/>
  <c r="E62"/>
  <c r="D62"/>
  <c r="C62"/>
  <c r="A62" a="1"/>
  <c r="A62"/>
  <c r="L61"/>
  <c r="I61"/>
  <c r="F61"/>
  <c r="E61"/>
  <c r="D61"/>
  <c r="C61"/>
  <c r="A61" a="1"/>
  <c r="A61"/>
  <c r="L60"/>
  <c r="I60"/>
  <c r="F60"/>
  <c r="E60"/>
  <c r="D60"/>
  <c r="C60"/>
  <c r="A60" a="1"/>
  <c r="A60"/>
  <c r="L59"/>
  <c r="I59"/>
  <c r="F59"/>
  <c r="E59"/>
  <c r="D59"/>
  <c r="C59"/>
  <c r="A59" a="1"/>
  <c r="A59"/>
  <c r="L58"/>
  <c r="I58"/>
  <c r="F58"/>
  <c r="E58"/>
  <c r="D58"/>
  <c r="C58"/>
  <c r="A58" a="1"/>
  <c r="A58"/>
  <c r="L57"/>
  <c r="I57"/>
  <c r="F57"/>
  <c r="E57"/>
  <c r="D57"/>
  <c r="C57"/>
  <c r="A57" a="1"/>
  <c r="A57"/>
  <c r="L56"/>
  <c r="I56"/>
  <c r="F56"/>
  <c r="E56"/>
  <c r="D56"/>
  <c r="C56"/>
  <c r="A56" a="1"/>
  <c r="A56"/>
  <c r="L55"/>
  <c r="I55"/>
  <c r="F55"/>
  <c r="E55"/>
  <c r="D55"/>
  <c r="C55"/>
  <c r="A55" a="1"/>
  <c r="A55"/>
  <c r="L54"/>
  <c r="I54"/>
  <c r="F54"/>
  <c r="E54"/>
  <c r="D54"/>
  <c r="C54"/>
  <c r="A54" a="1"/>
  <c r="A54"/>
  <c r="L53"/>
  <c r="I53"/>
  <c r="F53"/>
  <c r="E53"/>
  <c r="D53"/>
  <c r="C53"/>
  <c r="A53" a="1"/>
  <c r="A53"/>
  <c r="L52"/>
  <c r="I52"/>
  <c r="F52"/>
  <c r="E52"/>
  <c r="D52"/>
  <c r="C52"/>
  <c r="A52" a="1"/>
  <c r="A52"/>
  <c r="L51"/>
  <c r="I51"/>
  <c r="F51"/>
  <c r="E51"/>
  <c r="D51"/>
  <c r="C51"/>
  <c r="A51" a="1"/>
  <c r="A51"/>
  <c r="L50"/>
  <c r="I50"/>
  <c r="F50"/>
  <c r="E50"/>
  <c r="D50"/>
  <c r="C50"/>
  <c r="A50" a="1"/>
  <c r="A50"/>
  <c r="L49"/>
  <c r="I49"/>
  <c r="F49"/>
  <c r="E49"/>
  <c r="D49"/>
  <c r="C49"/>
  <c r="A49" a="1"/>
  <c r="A49"/>
  <c r="L48"/>
  <c r="I48"/>
  <c r="F48"/>
  <c r="E48"/>
  <c r="D48"/>
  <c r="C48"/>
  <c r="A48" a="1"/>
  <c r="A48"/>
  <c r="L47"/>
  <c r="I47"/>
  <c r="F47"/>
  <c r="E47"/>
  <c r="D47"/>
  <c r="C47"/>
  <c r="A47" a="1"/>
  <c r="A47"/>
  <c r="L46"/>
  <c r="I46"/>
  <c r="F46"/>
  <c r="E46"/>
  <c r="D46"/>
  <c r="C46"/>
  <c r="A46" a="1"/>
  <c r="A46"/>
  <c r="L45"/>
  <c r="I45"/>
  <c r="F45"/>
  <c r="E45"/>
  <c r="D45"/>
  <c r="C45"/>
  <c r="A45" a="1"/>
  <c r="A45"/>
  <c r="L44"/>
  <c r="I44"/>
  <c r="F44"/>
  <c r="E44"/>
  <c r="D44"/>
  <c r="C44"/>
  <c r="A44" a="1"/>
  <c r="A44"/>
  <c r="L43"/>
  <c r="I43"/>
  <c r="F43"/>
  <c r="E43"/>
  <c r="D43"/>
  <c r="C43"/>
  <c r="A43" a="1"/>
  <c r="A43"/>
  <c r="L42"/>
  <c r="I42"/>
  <c r="F42"/>
  <c r="E42"/>
  <c r="D42"/>
  <c r="C42"/>
  <c r="A42" a="1"/>
  <c r="A42"/>
  <c r="L41"/>
  <c r="I41"/>
  <c r="F41"/>
  <c r="E41"/>
  <c r="D41"/>
  <c r="C41"/>
  <c r="A41" a="1"/>
  <c r="A41"/>
  <c r="L40"/>
  <c r="I40"/>
  <c r="F40"/>
  <c r="E40"/>
  <c r="D40"/>
  <c r="C40"/>
  <c r="A40" a="1"/>
  <c r="A40"/>
  <c r="L39"/>
  <c r="I39"/>
  <c r="F39"/>
  <c r="E39"/>
  <c r="D39"/>
  <c r="C39"/>
  <c r="A39" a="1"/>
  <c r="A39"/>
  <c r="L38"/>
  <c r="I38"/>
  <c r="F38"/>
  <c r="E38"/>
  <c r="D38"/>
  <c r="C38"/>
  <c r="A38" a="1"/>
  <c r="A38"/>
  <c r="L37"/>
  <c r="I37"/>
  <c r="F37"/>
  <c r="E37"/>
  <c r="D37"/>
  <c r="C37"/>
  <c r="A37" a="1"/>
  <c r="A37"/>
  <c r="L36"/>
  <c r="I36"/>
  <c r="F36"/>
  <c r="E36"/>
  <c r="D36"/>
  <c r="C36"/>
  <c r="A36" a="1"/>
  <c r="A36"/>
  <c r="L35"/>
  <c r="I35"/>
  <c r="F35"/>
  <c r="E35"/>
  <c r="D35"/>
  <c r="C35"/>
  <c r="A35" a="1"/>
  <c r="A35"/>
  <c r="L34"/>
  <c r="I34"/>
  <c r="F34"/>
  <c r="E34"/>
  <c r="D34"/>
  <c r="C34"/>
  <c r="A34" a="1"/>
  <c r="A34"/>
  <c r="L33"/>
  <c r="I33"/>
  <c r="F33"/>
  <c r="E33"/>
  <c r="D33"/>
  <c r="C33"/>
  <c r="A33" a="1"/>
  <c r="A33"/>
  <c r="L32"/>
  <c r="I32"/>
  <c r="F32"/>
  <c r="E32"/>
  <c r="D32"/>
  <c r="C32"/>
  <c r="A32" a="1"/>
  <c r="A32"/>
  <c r="L31"/>
  <c r="I31"/>
  <c r="F31"/>
  <c r="E31"/>
  <c r="D31"/>
  <c r="C31"/>
  <c r="A31" a="1"/>
  <c r="A31"/>
  <c r="L30"/>
  <c r="I30"/>
  <c r="F30"/>
  <c r="E30"/>
  <c r="D30"/>
  <c r="C30"/>
  <c r="A30" a="1"/>
  <c r="A30"/>
  <c r="L29"/>
  <c r="I29"/>
  <c r="F29"/>
  <c r="E29"/>
  <c r="D29"/>
  <c r="C29"/>
  <c r="A29" a="1"/>
  <c r="A29"/>
  <c r="L28"/>
  <c r="I28"/>
  <c r="F28"/>
  <c r="E28"/>
  <c r="D28"/>
  <c r="C28"/>
  <c r="A28" a="1"/>
  <c r="A28"/>
  <c r="L27"/>
  <c r="I27"/>
  <c r="F27"/>
  <c r="E27"/>
  <c r="D27"/>
  <c r="C27"/>
  <c r="A27" a="1"/>
  <c r="A27"/>
  <c r="L26"/>
  <c r="I26"/>
  <c r="F26"/>
  <c r="E26"/>
  <c r="D26"/>
  <c r="C26"/>
  <c r="A26" a="1"/>
  <c r="A26"/>
  <c r="L25"/>
  <c r="I25"/>
  <c r="F25"/>
  <c r="E25"/>
  <c r="D25"/>
  <c r="C25"/>
  <c r="A25" a="1"/>
  <c r="A25"/>
  <c r="L24"/>
  <c r="I24"/>
  <c r="F24"/>
  <c r="E24"/>
  <c r="D24"/>
  <c r="C24"/>
  <c r="A24" a="1"/>
  <c r="A24"/>
  <c r="L23"/>
  <c r="I23"/>
  <c r="F23"/>
  <c r="E23"/>
  <c r="D23"/>
  <c r="C23"/>
  <c r="A23" a="1"/>
  <c r="A23"/>
  <c r="L22"/>
  <c r="I22"/>
  <c r="F22"/>
  <c r="E22"/>
  <c r="D22"/>
  <c r="C22"/>
  <c r="A22" a="1"/>
  <c r="A22"/>
  <c r="L21"/>
  <c r="I21"/>
  <c r="F21"/>
  <c r="E21"/>
  <c r="D21"/>
  <c r="C21"/>
  <c r="A21" a="1"/>
  <c r="A21"/>
  <c r="L20"/>
  <c r="I20"/>
  <c r="F20"/>
  <c r="E20"/>
  <c r="D20"/>
  <c r="C20"/>
  <c r="A20" a="1"/>
  <c r="A20"/>
  <c r="L19"/>
  <c r="I19"/>
  <c r="F19"/>
  <c r="E19"/>
  <c r="D19"/>
  <c r="C19"/>
  <c r="A19" a="1"/>
  <c r="A19"/>
  <c r="L18"/>
  <c r="I18"/>
  <c r="F18"/>
  <c r="E18"/>
  <c r="D18"/>
  <c r="C18"/>
  <c r="A18" a="1"/>
  <c r="A18"/>
  <c r="L17"/>
  <c r="I17"/>
  <c r="F17"/>
  <c r="E17"/>
  <c r="D17"/>
  <c r="C17"/>
  <c r="A17" a="1"/>
  <c r="A17"/>
  <c r="L16"/>
  <c r="I16"/>
  <c r="F16"/>
  <c r="E16"/>
  <c r="D16"/>
  <c r="C16"/>
  <c r="A16" a="1"/>
  <c r="A16"/>
  <c r="L15"/>
  <c r="I15"/>
  <c r="F15"/>
  <c r="E15"/>
  <c r="D15"/>
  <c r="C15"/>
  <c r="A15" a="1"/>
  <c r="A15"/>
  <c r="L14"/>
  <c r="I14"/>
  <c r="F14"/>
  <c r="E14"/>
  <c r="D14"/>
  <c r="C14"/>
  <c r="A14" a="1"/>
  <c r="A14"/>
  <c r="L13"/>
  <c r="F13"/>
  <c r="E13"/>
  <c r="D13"/>
  <c r="A2"/>
  <c r="M1"/>
  <c r="F11" i="6"/>
  <c r="E11"/>
  <c r="D11"/>
  <c r="A2"/>
  <c r="H36" i="5"/>
  <c r="G36"/>
  <c r="F36"/>
  <c r="C36"/>
  <c r="C34"/>
  <c r="C33"/>
  <c r="H32"/>
  <c r="G32"/>
  <c r="F32"/>
  <c r="C32"/>
  <c r="H30"/>
  <c r="G30"/>
  <c r="F30"/>
  <c r="C30"/>
  <c r="H29"/>
  <c r="G29"/>
  <c r="F29"/>
  <c r="H28"/>
  <c r="G28"/>
  <c r="F28"/>
  <c r="H27"/>
  <c r="G27"/>
  <c r="F27"/>
  <c r="H26"/>
  <c r="G26"/>
  <c r="F26"/>
  <c r="H25"/>
  <c r="G25"/>
  <c r="F25"/>
  <c r="H24"/>
  <c r="G24"/>
  <c r="F24"/>
  <c r="H23"/>
  <c r="G23"/>
  <c r="F23"/>
  <c r="H22"/>
  <c r="G22"/>
  <c r="F22"/>
  <c r="H21"/>
  <c r="G21"/>
  <c r="F21"/>
  <c r="H20"/>
  <c r="G20"/>
  <c r="F20"/>
  <c r="H19"/>
  <c r="G19"/>
  <c r="F19"/>
  <c r="H18"/>
  <c r="G18"/>
  <c r="F18"/>
  <c r="H17"/>
  <c r="G17"/>
  <c r="F17"/>
  <c r="H16"/>
  <c r="G16"/>
  <c r="F16"/>
  <c r="H15"/>
  <c r="G15"/>
  <c r="F15"/>
  <c r="H14"/>
  <c r="G14"/>
  <c r="F14"/>
  <c r="H13"/>
  <c r="G13"/>
  <c r="F13"/>
  <c r="H12"/>
  <c r="G12"/>
  <c r="F12"/>
  <c r="H11"/>
  <c r="G11"/>
  <c r="F11"/>
  <c r="H10"/>
  <c r="G10"/>
  <c r="F10"/>
  <c r="D10" a="1"/>
  <c r="D10"/>
  <c r="H9"/>
  <c r="G9"/>
  <c r="F9"/>
  <c r="D9" a="1"/>
  <c r="D9"/>
  <c r="H8"/>
  <c r="G8"/>
  <c r="F8"/>
  <c r="D8" a="1"/>
  <c r="D8"/>
  <c r="C8"/>
  <c r="H7"/>
  <c r="G7"/>
  <c r="F7"/>
  <c r="D7" a="1"/>
  <c r="D7"/>
  <c r="C7"/>
  <c r="A3"/>
  <c r="L25" i="4"/>
  <c r="K25"/>
  <c r="J25"/>
  <c r="I25"/>
  <c r="H25"/>
  <c r="G25"/>
  <c r="F25"/>
  <c r="E25"/>
  <c r="D25"/>
  <c r="C25"/>
  <c r="A25"/>
  <c r="L24"/>
  <c r="K24"/>
  <c r="J24"/>
  <c r="I24"/>
  <c r="H24"/>
  <c r="G24"/>
  <c r="F24"/>
  <c r="E24"/>
  <c r="D24"/>
  <c r="C24"/>
  <c r="A24"/>
  <c r="L23"/>
  <c r="K23"/>
  <c r="J23"/>
  <c r="I23"/>
  <c r="H23"/>
  <c r="G23"/>
  <c r="F23"/>
  <c r="E23"/>
  <c r="D23"/>
  <c r="C23"/>
  <c r="A23"/>
  <c r="L22"/>
  <c r="K22"/>
  <c r="J22"/>
  <c r="I22"/>
  <c r="H22"/>
  <c r="G22"/>
  <c r="F22"/>
  <c r="E22"/>
  <c r="D22"/>
  <c r="C22"/>
  <c r="A22"/>
  <c r="L21"/>
  <c r="K21"/>
  <c r="J21"/>
  <c r="I21"/>
  <c r="H21"/>
  <c r="G21"/>
  <c r="F21"/>
  <c r="E21"/>
  <c r="D21"/>
  <c r="C21"/>
  <c r="A21"/>
  <c r="L20"/>
  <c r="K20"/>
  <c r="J20"/>
  <c r="I20"/>
  <c r="H20"/>
  <c r="G20"/>
  <c r="F20"/>
  <c r="E20"/>
  <c r="D20"/>
  <c r="C20"/>
  <c r="A20"/>
  <c r="L19"/>
  <c r="K19"/>
  <c r="J19"/>
  <c r="I19"/>
  <c r="H19"/>
  <c r="G19"/>
  <c r="F19"/>
  <c r="E19"/>
  <c r="D19"/>
  <c r="C19"/>
  <c r="A19"/>
  <c r="L18"/>
  <c r="K18"/>
  <c r="J18"/>
  <c r="I18"/>
  <c r="H18"/>
  <c r="G18"/>
  <c r="F18"/>
  <c r="E18"/>
  <c r="D18"/>
  <c r="C18"/>
  <c r="A18"/>
  <c r="L17"/>
  <c r="K17"/>
  <c r="J17"/>
  <c r="I17"/>
  <c r="H17"/>
  <c r="G17"/>
  <c r="F17"/>
  <c r="E17"/>
  <c r="D17"/>
  <c r="C17"/>
  <c r="A17"/>
  <c r="L16"/>
  <c r="K16"/>
  <c r="J16"/>
  <c r="I16"/>
  <c r="H16"/>
  <c r="G16"/>
  <c r="F16"/>
  <c r="E16"/>
  <c r="D16"/>
  <c r="C16"/>
  <c r="A16"/>
  <c r="L15"/>
  <c r="K15"/>
  <c r="J15"/>
  <c r="I15"/>
  <c r="H15"/>
  <c r="G15"/>
  <c r="F15"/>
  <c r="E15"/>
  <c r="D15"/>
  <c r="C15"/>
  <c r="A15"/>
  <c r="L14"/>
  <c r="K14"/>
  <c r="J14"/>
  <c r="I14"/>
  <c r="H14"/>
  <c r="G14"/>
  <c r="F14"/>
  <c r="E14"/>
  <c r="D14"/>
  <c r="C14"/>
  <c r="A14"/>
  <c r="L13"/>
  <c r="K13"/>
  <c r="J13"/>
  <c r="I13"/>
  <c r="H13"/>
  <c r="G13"/>
  <c r="F13"/>
  <c r="E13"/>
  <c r="D13"/>
  <c r="C13"/>
  <c r="A13"/>
  <c r="L12"/>
  <c r="K12"/>
  <c r="J12"/>
  <c r="I12"/>
  <c r="H12"/>
  <c r="G12"/>
  <c r="F12"/>
  <c r="E12"/>
  <c r="D12"/>
  <c r="C12"/>
  <c r="A12"/>
  <c r="L11"/>
  <c r="K11"/>
  <c r="J11"/>
  <c r="I11"/>
  <c r="H11"/>
  <c r="G11"/>
  <c r="F11"/>
  <c r="E11"/>
  <c r="D11"/>
  <c r="C11"/>
  <c r="A11"/>
  <c r="L10"/>
  <c r="I10"/>
  <c r="H10"/>
  <c r="G10"/>
  <c r="F10"/>
  <c r="E10"/>
  <c r="D10"/>
  <c r="A2"/>
  <c r="M1"/>
  <c r="M24" i="3"/>
  <c r="L24"/>
  <c r="K24"/>
  <c r="J24"/>
  <c r="I24"/>
  <c r="H24"/>
  <c r="G24"/>
  <c r="F24"/>
  <c r="E24"/>
  <c r="D24"/>
  <c r="C24"/>
  <c r="A24"/>
  <c r="M23"/>
  <c r="L23"/>
  <c r="K23"/>
  <c r="J23"/>
  <c r="I23"/>
  <c r="H23"/>
  <c r="G23"/>
  <c r="F23"/>
  <c r="E23"/>
  <c r="D23"/>
  <c r="C23"/>
  <c r="A23"/>
  <c r="M22"/>
  <c r="L22"/>
  <c r="K22"/>
  <c r="J22"/>
  <c r="I22"/>
  <c r="H22"/>
  <c r="G22"/>
  <c r="F22"/>
  <c r="E22"/>
  <c r="D22"/>
  <c r="C22"/>
  <c r="A22"/>
  <c r="M21"/>
  <c r="L21"/>
  <c r="K21"/>
  <c r="J21"/>
  <c r="I21"/>
  <c r="H21"/>
  <c r="G21"/>
  <c r="F21"/>
  <c r="E21"/>
  <c r="D21"/>
  <c r="C21"/>
  <c r="A21"/>
  <c r="M20"/>
  <c r="L20"/>
  <c r="K20"/>
  <c r="J20"/>
  <c r="I20"/>
  <c r="H20"/>
  <c r="G20"/>
  <c r="F20"/>
  <c r="E20"/>
  <c r="D20"/>
  <c r="C20"/>
  <c r="A20"/>
  <c r="M19"/>
  <c r="L19"/>
  <c r="K19"/>
  <c r="J19"/>
  <c r="I19"/>
  <c r="H19"/>
  <c r="G19"/>
  <c r="F19"/>
  <c r="E19"/>
  <c r="D19"/>
  <c r="C19"/>
  <c r="A19"/>
  <c r="M18"/>
  <c r="L18"/>
  <c r="K18"/>
  <c r="J18"/>
  <c r="I18"/>
  <c r="H18"/>
  <c r="G18"/>
  <c r="F18"/>
  <c r="E18"/>
  <c r="D18"/>
  <c r="C18"/>
  <c r="A18"/>
  <c r="M17"/>
  <c r="L17"/>
  <c r="K17"/>
  <c r="J17"/>
  <c r="I17"/>
  <c r="H17"/>
  <c r="G17"/>
  <c r="F17"/>
  <c r="E17"/>
  <c r="D17"/>
  <c r="C17"/>
  <c r="A17"/>
  <c r="M16"/>
  <c r="L16"/>
  <c r="K16"/>
  <c r="J16"/>
  <c r="I16"/>
  <c r="H16"/>
  <c r="G16"/>
  <c r="F16"/>
  <c r="E16"/>
  <c r="D16"/>
  <c r="C16"/>
  <c r="A16"/>
  <c r="M15"/>
  <c r="L15"/>
  <c r="K15"/>
  <c r="J15"/>
  <c r="I15"/>
  <c r="H15"/>
  <c r="G15"/>
  <c r="F15"/>
  <c r="E15"/>
  <c r="D15"/>
  <c r="C15"/>
  <c r="A15"/>
  <c r="M14"/>
  <c r="L14"/>
  <c r="K14"/>
  <c r="J14"/>
  <c r="I14"/>
  <c r="H14"/>
  <c r="G14"/>
  <c r="F14"/>
  <c r="E14"/>
  <c r="D14"/>
  <c r="C14"/>
  <c r="A14"/>
  <c r="M13"/>
  <c r="L13"/>
  <c r="K13"/>
  <c r="J13"/>
  <c r="I13"/>
  <c r="H13"/>
  <c r="G13"/>
  <c r="F13"/>
  <c r="E13"/>
  <c r="D13"/>
  <c r="C13"/>
  <c r="A13"/>
  <c r="M12"/>
  <c r="L12"/>
  <c r="K12"/>
  <c r="J12"/>
  <c r="I12"/>
  <c r="H12"/>
  <c r="G12"/>
  <c r="F12"/>
  <c r="E12"/>
  <c r="D12"/>
  <c r="C12"/>
  <c r="A12"/>
  <c r="M11"/>
  <c r="L11"/>
  <c r="K11"/>
  <c r="J11"/>
  <c r="I11"/>
  <c r="H11"/>
  <c r="G11"/>
  <c r="F11"/>
  <c r="E11"/>
  <c r="D11"/>
  <c r="C11"/>
  <c r="A11"/>
  <c r="M10"/>
  <c r="J10"/>
  <c r="I10"/>
  <c r="H10"/>
  <c r="G10"/>
  <c r="F10"/>
  <c r="E10"/>
  <c r="D10"/>
  <c r="A2"/>
  <c r="M1"/>
  <c r="F33" i="2"/>
  <c r="C33"/>
  <c r="F31"/>
  <c r="C31"/>
  <c r="F30"/>
  <c r="C30"/>
  <c r="F29"/>
  <c r="F28"/>
  <c r="F27"/>
  <c r="F26"/>
  <c r="F25"/>
  <c r="F24"/>
  <c r="F23"/>
  <c r="F22"/>
  <c r="F21"/>
  <c r="F20"/>
  <c r="F19"/>
  <c r="F18"/>
  <c r="F17"/>
  <c r="F16"/>
  <c r="F15"/>
  <c r="F14"/>
  <c r="F13"/>
  <c r="F12"/>
  <c r="C12"/>
  <c r="F11"/>
  <c r="C11"/>
  <c r="F10"/>
  <c r="C10"/>
  <c r="F9"/>
  <c r="D9" a="1"/>
  <c r="D9"/>
  <c r="C9"/>
  <c r="F8"/>
  <c r="D8" a="1"/>
  <c r="D8"/>
  <c r="C8"/>
  <c r="F7"/>
  <c r="D7" a="1"/>
  <c r="D7"/>
  <c r="C7"/>
  <c r="C3"/>
  <c r="B3"/>
  <c r="A3"/>
</calcChain>
</file>

<file path=xl/sharedStrings.xml><?xml version="1.0" encoding="utf-8"?>
<sst xmlns="http://schemas.openxmlformats.org/spreadsheetml/2006/main" count="451" uniqueCount="343">
  <si>
    <t>2017年度部门决算公开表</t>
  </si>
  <si>
    <t xml:space="preserve">     益阳市卫生计生综合监督执法局</t>
  </si>
  <si>
    <r>
      <rPr>
        <sz val="10"/>
        <color rgb="FF000000"/>
        <rFont val="宋体"/>
        <family val="3"/>
        <charset val="134"/>
      </rPr>
      <t>财决公开</t>
    </r>
    <r>
      <rPr>
        <sz val="10"/>
        <rFont val="Times New Roman"/>
        <family val="1"/>
      </rPr>
      <t>01</t>
    </r>
    <r>
      <rPr>
        <sz val="10"/>
        <rFont val="宋体"/>
        <family val="3"/>
        <charset val="134"/>
      </rPr>
      <t>表</t>
    </r>
  </si>
  <si>
    <t>单位：万元</t>
  </si>
  <si>
    <t>收入</t>
  </si>
  <si>
    <t>支出</t>
  </si>
  <si>
    <t>项    目</t>
  </si>
  <si>
    <t>行次</t>
  </si>
  <si>
    <t>决算数</t>
  </si>
  <si>
    <t>栏    次</t>
  </si>
  <si>
    <t>1</t>
  </si>
  <si>
    <t>2</t>
  </si>
  <si>
    <t>一、财政拨款收入</t>
  </si>
  <si>
    <t>二、上级补助收入</t>
  </si>
  <si>
    <t>三、事业收入</t>
  </si>
  <si>
    <t>3</t>
  </si>
  <si>
    <t>四、经营收入</t>
  </si>
  <si>
    <t>4</t>
  </si>
  <si>
    <t>五、附属单位上缴收入</t>
  </si>
  <si>
    <t>5</t>
  </si>
  <si>
    <t>六、其他收入</t>
  </si>
  <si>
    <t>6</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</si>
  <si>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</si>
  <si>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</si>
  <si>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</si>
  <si>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</si>
  <si>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</si>
  <si>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</si>
  <si>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</si>
  <si>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</si>
  <si>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</si>
  <si>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</si>
  <si>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</si>
  <si>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</si>
  <si>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</si>
  <si>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</si>
  <si>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</si>
  <si>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</si>
  <si>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</si>
  <si>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</si>
  <si>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</si>
  <si>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</si>
  <si>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</si>
  <si>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</si>
  <si>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</si>
  <si>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</si>
  <si>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</si>
  <si>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</si>
  <si>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注：1.本表依据《收入支出决算总表》（财决01表）进行公开。</t>
  </si>
  <si>
    <t xml:space="preserve">    2.本表含政府性基金预算财政拨款。</t>
  </si>
  <si>
    <t xml:space="preserve">    3.本表以“万元”为金额单位（保留两位小数）。</t>
  </si>
  <si>
    <t xml:space="preserve">    4.本表反映部门本年度的总收支和年末结转结余情况。</t>
  </si>
  <si>
    <t>财决公开02表</t>
  </si>
  <si>
    <t>a1:j21</t>
  </si>
  <si>
    <t>注：1.本表依据《收入决算表》（财决03表）进行公开。</t>
  </si>
  <si>
    <t>2.本表含政府性基金预算财政拨款。</t>
  </si>
  <si>
    <t>3.本表公开到项级科目。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</si>
  <si>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</si>
  <si>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</si>
  <si>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</si>
  <si>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</si>
  <si>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</si>
  <si>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</si>
  <si>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</si>
  <si>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</si>
  <si>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</si>
  <si>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</si>
  <si>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</si>
  <si>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</si>
  <si>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财决公开03表</t>
  </si>
  <si>
    <t>a1:I21</t>
  </si>
  <si>
    <t>注：1.本表依据《支出决算表》（财决04表）进行公开。</t>
  </si>
  <si>
    <t xml:space="preserve">    3.本表公开到项级科目。</t>
  </si>
  <si>
    <t xml:space="preserve">    5.本表反映部门本年度各项支出情况。</t>
  </si>
  <si>
    <t>本年支出合计</t>
  </si>
  <si>
    <t>基本支出</t>
  </si>
  <si>
    <t>项目支出</t>
  </si>
  <si>
    <t>上缴上级支出</t>
  </si>
  <si>
    <t>经营支出</t>
  </si>
  <si>
    <t>对附属单位补助支出</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</si>
  <si>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</si>
  <si>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</si>
  <si>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</si>
  <si>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</si>
  <si>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</si>
  <si>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</si>
  <si>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</si>
  <si>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</si>
  <si>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</si>
  <si>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</si>
  <si>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</si>
  <si>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29</t>
  </si>
  <si>
    <t>30</t>
  </si>
  <si>
    <t>注：1.本表依据《财政拨款收入支出决算总表》（财决01-1表）进行公开。</t>
  </si>
  <si>
    <t xml:space="preserve">    2.本表以“万元”为金额单位（保留两位小数）。</t>
  </si>
  <si>
    <t xml:space="preserve">    3、本表反映部门本年度一般公共预算财政拨款和政府性基金预算财政拨款的总收支和年末结转结余情况。</t>
  </si>
  <si>
    <r>
      <rPr>
        <sz val="10"/>
        <color rgb="FF000000"/>
        <rFont val="宋体"/>
        <family val="3"/>
        <charset val="134"/>
      </rPr>
      <t>财决公开</t>
    </r>
    <r>
      <rPr>
        <sz val="11"/>
        <rFont val="Times New Roman"/>
        <family val="1"/>
      </rPr>
      <t>05</t>
    </r>
    <r>
      <rPr>
        <sz val="11"/>
        <rFont val="宋体"/>
        <family val="3"/>
        <charset val="134"/>
      </rPr>
      <t>表</t>
    </r>
  </si>
  <si>
    <t>注：1.本表依据《一般公共预算财政拨款收入支出决算表》（财决07表）进行公开。</t>
  </si>
  <si>
    <t>2.本表公开到项级科目。</t>
  </si>
  <si>
    <t>4、本表反映部门本年度一般公共预算财政拨款实际支出情况。</t>
  </si>
  <si>
    <r>
      <rPr>
        <sz val="12"/>
        <rFont val="宋体"/>
        <family val="3"/>
        <charset val="134"/>
      </rPr>
      <t xml:space="preserve">项 </t>
    </r>
    <r>
      <rPr>
        <sz val="11"/>
        <color indexed="8"/>
        <rFont val="宋体"/>
        <family val="3"/>
        <charset val="134"/>
      </rPr>
      <t xml:space="preserve">   </t>
    </r>
    <r>
      <rPr>
        <sz val="12"/>
        <rFont val="宋体"/>
        <family val="3"/>
        <charset val="134"/>
      </rPr>
      <t>目</t>
    </r>
  </si>
  <si>
    <t xml:space="preserve">基本支出  </t>
  </si>
  <si>
    <t>功能分类          科目编码</t>
  </si>
  <si>
    <t>社会保障和就业支出</t>
  </si>
  <si>
    <t>行政事业单位离退休</t>
  </si>
  <si>
    <t xml:space="preserve">  归口管理的行政单位离退休</t>
  </si>
  <si>
    <t>医疗卫生与计划生育支出</t>
  </si>
  <si>
    <t>公共卫生</t>
  </si>
  <si>
    <t xml:space="preserve">   卫生监督机构</t>
  </si>
  <si>
    <t xml:space="preserve">   其他公共卫生支出</t>
  </si>
  <si>
    <t>食品和药品监督管理事务</t>
  </si>
  <si>
    <t xml:space="preserve">   其他食品和药品监督管理事务支出</t>
  </si>
  <si>
    <t>行政事业单位医疗</t>
  </si>
  <si>
    <t xml:space="preserve">   行政单位医疗</t>
  </si>
  <si>
    <t>住房保障支出</t>
  </si>
  <si>
    <t>住房改革支出</t>
  </si>
  <si>
    <t xml:space="preserve">   住房公积金</t>
  </si>
  <si>
    <t>财决公开06表</t>
  </si>
  <si>
    <t>a1:f37</t>
  </si>
  <si>
    <t>注：1.本表依据《一般公共预算财政拨款基本支出决算明细表》（财决08-1表）进行公开。</t>
  </si>
  <si>
    <t xml:space="preserve">    2.本表公开到款级科目。</t>
  </si>
  <si>
    <t xml:space="preserve">    4、本表反映部门本年度一般公共预算财政拨款基本支出明细情况。</t>
  </si>
  <si>
    <t>人员经费</t>
  </si>
  <si>
    <t>公用经费</t>
  </si>
  <si>
    <t>经济分类科目编码</t>
  </si>
  <si>
    <t>301</t>
  </si>
  <si>
    <t>工资福利支出</t>
  </si>
  <si>
    <t>30101</t>
  </si>
  <si>
    <t>基本工资</t>
  </si>
  <si>
    <t>30102</t>
  </si>
  <si>
    <t>津贴补贴</t>
  </si>
  <si>
    <t>30103</t>
  </si>
  <si>
    <t>奖金</t>
  </si>
  <si>
    <t>30104</t>
  </si>
  <si>
    <t>其他社会保障缴费</t>
  </si>
  <si>
    <t>30106</t>
  </si>
  <si>
    <t>伙食补助费</t>
  </si>
  <si>
    <t>30107</t>
  </si>
  <si>
    <t>绩效工资</t>
  </si>
  <si>
    <t>30108</t>
  </si>
  <si>
    <t>机关事业单位基本养老保险缴费</t>
  </si>
  <si>
    <t>30109</t>
  </si>
  <si>
    <t>职业年金缴费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</si>
  <si>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</si>
  <si>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</si>
  <si>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</si>
  <si>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</si>
  <si>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</si>
  <si>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</si>
  <si>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</si>
  <si>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</si>
  <si>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</si>
  <si>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</si>
  <si>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</si>
  <si>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</si>
  <si>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</si>
  <si>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</si>
  <si>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</si>
  <si>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</si>
  <si>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</si>
  <si>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</si>
  <si>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</si>
  <si>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</si>
  <si>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</si>
  <si>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</si>
  <si>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</si>
  <si>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</si>
  <si>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</si>
  <si>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</si>
  <si>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</si>
  <si>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</si>
  <si>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</si>
  <si>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</si>
  <si>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</si>
  <si>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</si>
  <si>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</si>
  <si>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</si>
  <si>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</si>
  <si>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</si>
  <si>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</si>
  <si>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</si>
  <si>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</si>
  <si>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</si>
  <si>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</si>
  <si>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</si>
  <si>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</si>
  <si>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</si>
  <si>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</si>
  <si>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</si>
  <si>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</si>
  <si>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</si>
  <si>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</si>
  <si>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</si>
  <si>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</si>
  <si>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</si>
  <si>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</si>
  <si>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</si>
  <si>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</si>
  <si>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</si>
  <si>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</si>
  <si>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</si>
  <si>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</si>
  <si>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</si>
  <si>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</si>
  <si>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</si>
  <si>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</si>
  <si>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</si>
  <si>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</si>
  <si>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</si>
  <si>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</si>
  <si>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</si>
  <si>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</si>
  <si>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</si>
  <si>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</si>
  <si>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</si>
  <si>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</si>
  <si>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t>
  </si>
  <si>
    <t>30308</t>
  </si>
  <si>
    <t>助学金</t>
  </si>
  <si>
    <t>30309</t>
  </si>
  <si>
    <t>奖励金</t>
  </si>
  <si>
    <t>30310</t>
  </si>
  <si>
    <t>生产补贴</t>
  </si>
  <si>
    <t>30311</t>
  </si>
  <si>
    <t>住房公积金</t>
  </si>
  <si>
    <t>30312</t>
  </si>
  <si>
    <t>提租补贴</t>
  </si>
  <si>
    <t>30313</t>
  </si>
  <si>
    <t>购房补贴</t>
  </si>
  <si>
    <t>30314</t>
  </si>
  <si>
    <t>采暖补贴</t>
  </si>
  <si>
    <t>30315</t>
  </si>
  <si>
    <t>物业服务补贴</t>
  </si>
  <si>
    <t>30399</t>
  </si>
  <si>
    <t>其他对个人和家庭的补助支出</t>
  </si>
  <si>
    <t>309</t>
  </si>
  <si>
    <t>基本建设支出</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</si>
  <si>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</si>
  <si>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</si>
  <si>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</si>
  <si>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</si>
  <si>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</si>
  <si>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</si>
  <si>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</si>
  <si>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</si>
  <si>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</si>
  <si>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</si>
  <si>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</si>
  <si>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</si>
  <si>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</si>
  <si>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</si>
  <si>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</si>
  <si>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</si>
  <si>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</si>
  <si>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</si>
  <si>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30999</t>
  </si>
  <si>
    <t>其他基本建设支出</t>
  </si>
  <si>
    <t>310</t>
  </si>
  <si>
    <t>其他资本性支出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</si>
  <si>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</si>
  <si>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</si>
  <si>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</si>
  <si>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</si>
  <si>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</si>
  <si>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</si>
  <si>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</si>
  <si>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</si>
  <si>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</si>
  <si>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</si>
  <si>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</si>
  <si>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</si>
  <si>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</si>
  <si>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</si>
  <si>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</si>
  <si>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</si>
  <si>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</si>
  <si>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31020</t>
  </si>
  <si>
    <t>产权参股</t>
  </si>
  <si>
    <t>31099</t>
  </si>
  <si>
    <t>304</t>
  </si>
  <si>
    <t>对企事业单位的补贴</t>
  </si>
  <si>
    <t>30401</t>
  </si>
  <si>
    <t>企业政策性补贴</t>
  </si>
  <si>
    <t>30402</t>
  </si>
  <si>
    <t>事业单位补贴</t>
  </si>
  <si>
    <t>30403</t>
  </si>
  <si>
    <t>财政贴息</t>
  </si>
  <si>
    <t>30499</t>
  </si>
  <si>
    <t>其他对企事业单位的补贴支出</t>
  </si>
  <si>
    <t>307</t>
  </si>
  <si>
    <t>债务利息支出</t>
  </si>
  <si>
    <t>30701</t>
  </si>
  <si>
    <t>国内债务付息</t>
  </si>
  <si>
    <t>30707</t>
  </si>
  <si>
    <t>国外债务付息</t>
  </si>
  <si>
    <t>399</t>
  </si>
  <si>
    <t>其他支出</t>
  </si>
  <si>
    <t>39906</t>
  </si>
  <si>
    <t>赠与</t>
  </si>
  <si>
    <t>39907</t>
  </si>
  <si>
    <t>贷款转贷</t>
  </si>
  <si>
    <t>39999</t>
  </si>
  <si>
    <t>财决公开07表</t>
  </si>
  <si>
    <t>金额单位：万元</t>
  </si>
  <si>
    <t>项目</t>
  </si>
  <si>
    <t>一、支出合计</t>
  </si>
  <si>
    <r>
      <rPr>
        <sz val="12"/>
        <rFont val="宋体"/>
        <family val="3"/>
        <charset val="134"/>
      </rPr>
      <t>1.</t>
    </r>
    <r>
      <rPr>
        <sz val="11"/>
        <rFont val="仿宋_GB2312"/>
        <family val="3"/>
        <charset val="134"/>
      </rPr>
      <t>因公出国（境）费</t>
    </r>
  </si>
  <si>
    <r>
      <rPr>
        <sz val="12"/>
        <rFont val="宋体"/>
        <family val="3"/>
        <charset val="134"/>
      </rPr>
      <t>2.</t>
    </r>
    <r>
      <rPr>
        <sz val="11"/>
        <rFont val="仿宋_GB2312"/>
        <family val="3"/>
        <charset val="134"/>
      </rPr>
      <t>公务用车购置及运行维护费</t>
    </r>
  </si>
  <si>
    <r>
      <rPr>
        <sz val="12"/>
        <rFont val="宋体"/>
        <family val="3"/>
        <charset val="134"/>
      </rPr>
      <t>（1）</t>
    </r>
    <r>
      <rPr>
        <sz val="11"/>
        <rFont val="仿宋_GB2312"/>
        <family val="3"/>
        <charset val="134"/>
      </rPr>
      <t>公务用车购置费</t>
    </r>
  </si>
  <si>
    <r>
      <rPr>
        <sz val="12"/>
        <rFont val="宋体"/>
        <family val="3"/>
        <charset val="134"/>
      </rPr>
      <t>（2）</t>
    </r>
    <r>
      <rPr>
        <sz val="11"/>
        <rFont val="仿宋_GB2312"/>
        <family val="3"/>
        <charset val="134"/>
      </rPr>
      <t>公务用车运行维护费</t>
    </r>
  </si>
  <si>
    <r>
      <rPr>
        <sz val="12"/>
        <rFont val="宋体"/>
        <family val="3"/>
        <charset val="134"/>
      </rPr>
      <t>3.</t>
    </r>
    <r>
      <rPr>
        <sz val="11"/>
        <rFont val="仿宋_GB2312"/>
        <family val="3"/>
        <charset val="134"/>
      </rPr>
      <t>公务接待费</t>
    </r>
  </si>
  <si>
    <t>二、相关统计数</t>
  </si>
  <si>
    <r>
      <rPr>
        <sz val="12"/>
        <rFont val="宋体"/>
        <family val="3"/>
        <charset val="134"/>
      </rPr>
      <t>1.</t>
    </r>
    <r>
      <rPr>
        <sz val="11"/>
        <rFont val="仿宋_GB2312"/>
        <family val="3"/>
        <charset val="134"/>
      </rPr>
      <t>因公出国（境）团组数（个）</t>
    </r>
  </si>
  <si>
    <r>
      <rPr>
        <sz val="12"/>
        <rFont val="宋体"/>
        <family val="3"/>
        <charset val="134"/>
      </rPr>
      <t>2.</t>
    </r>
    <r>
      <rPr>
        <sz val="11"/>
        <rFont val="仿宋_GB2312"/>
        <family val="3"/>
        <charset val="134"/>
      </rPr>
      <t>因公出国（境）人数（人）</t>
    </r>
  </si>
  <si>
    <r>
      <rPr>
        <sz val="12"/>
        <rFont val="宋体"/>
        <family val="3"/>
        <charset val="134"/>
      </rPr>
      <t>3.</t>
    </r>
    <r>
      <rPr>
        <sz val="11"/>
        <rFont val="仿宋_GB2312"/>
        <family val="3"/>
        <charset val="134"/>
      </rPr>
      <t>公务用车购置数（辆）</t>
    </r>
  </si>
  <si>
    <r>
      <rPr>
        <sz val="12"/>
        <rFont val="宋体"/>
        <family val="3"/>
        <charset val="134"/>
      </rPr>
      <t>4.</t>
    </r>
    <r>
      <rPr>
        <sz val="11"/>
        <rFont val="仿宋_GB2312"/>
        <family val="3"/>
        <charset val="134"/>
      </rPr>
      <t>公务用车保有量（辆）</t>
    </r>
  </si>
  <si>
    <r>
      <rPr>
        <sz val="12"/>
        <rFont val="宋体"/>
        <family val="3"/>
        <charset val="134"/>
      </rPr>
      <t>5.</t>
    </r>
    <r>
      <rPr>
        <sz val="11"/>
        <rFont val="仿宋_GB2312"/>
        <family val="3"/>
        <charset val="134"/>
      </rPr>
      <t>公务接待批次（批）</t>
    </r>
  </si>
  <si>
    <r>
      <rPr>
        <sz val="12"/>
        <rFont val="宋体"/>
        <family val="3"/>
        <charset val="134"/>
      </rPr>
      <t>6.</t>
    </r>
    <r>
      <rPr>
        <sz val="11"/>
        <rFont val="仿宋_GB2312"/>
        <family val="3"/>
        <charset val="134"/>
      </rPr>
      <t>公务接待人数（人）</t>
    </r>
  </si>
  <si>
    <t>注：1.本表依据《部门决算相关信息统计表》（CS05表）进行公开。</t>
  </si>
  <si>
    <t xml:space="preserve">    3、本表公开内容为列市级支出的“三公”经费当年安排数和上年结转数；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</si>
  <si>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</si>
  <si>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</si>
  <si>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</si>
  <si>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财决公开08表</t>
  </si>
  <si>
    <t>a1:I12</t>
  </si>
  <si>
    <t>注：1.本表依据《政府性基金预算财政拨款收入支出决算表》（财决09表）进行公开。</t>
  </si>
  <si>
    <t xml:space="preserve">    3、本表反映部门本年度政府性基金预算财政拨款收入支出及结转和结余情况。</t>
  </si>
  <si>
    <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</si>
  <si>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</si>
  <si>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</si>
  <si>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</si>
  <si>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</si>
  <si>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</si>
  <si>
    <t xml:space="preserve">     预算代码：</t>
    <phoneticPr fontId="37" type="noConversion"/>
  </si>
  <si>
    <t xml:space="preserve">    部门名称：</t>
    <phoneticPr fontId="37" type="noConversion"/>
  </si>
  <si>
    <t>政府性基金预算财政拨款收入支出决算表</t>
    <phoneticPr fontId="37" type="noConversion"/>
  </si>
  <si>
    <t>一般公共预算财政拨款“三公”经费支出决算表</t>
    <phoneticPr fontId="37" type="noConversion"/>
  </si>
  <si>
    <t>一般公共预算财政拨款基本支出决算表</t>
    <phoneticPr fontId="37" type="noConversion"/>
  </si>
  <si>
    <t>一般公共预算财政拨款支出决算表</t>
    <phoneticPr fontId="37" type="noConversion"/>
  </si>
  <si>
    <t>财政拨款收入支出决算表</t>
    <phoneticPr fontId="37" type="noConversion"/>
  </si>
  <si>
    <t>支出决算表</t>
    <phoneticPr fontId="37" type="noConversion"/>
  </si>
  <si>
    <t>收入决算表</t>
    <phoneticPr fontId="37" type="noConversion"/>
  </si>
  <si>
    <t>收入支出决算表</t>
    <phoneticPr fontId="37" type="noConversion"/>
  </si>
</sst>
</file>

<file path=xl/styles.xml><?xml version="1.0" encoding="utf-8"?>
<styleSheet xmlns="http://schemas.openxmlformats.org/spreadsheetml/2006/main">
  <numFmts count="7">
    <numFmt numFmtId="43" formatCode="_ * #,##0.00_ ;_ * \-#,##0.00_ ;_ * &quot;-&quot;??_ ;_ @_ "/>
    <numFmt numFmtId="24" formatCode="\$#,##0_);[Red]\(\$#,##0\)"/>
    <numFmt numFmtId="178" formatCode="#,##0.00_ "/>
    <numFmt numFmtId="179" formatCode="0.00_ "/>
    <numFmt numFmtId="180" formatCode="0_ "/>
    <numFmt numFmtId="181" formatCode="#,##0.00_);[Red]\(#,##0.00\)"/>
    <numFmt numFmtId="182" formatCode="0_);[Red]\(0\)"/>
  </numFmts>
  <fonts count="38">
    <font>
      <sz val="11"/>
      <color theme="1"/>
      <name val="宋体"/>
      <charset val="134"/>
      <scheme val="minor"/>
    </font>
    <font>
      <sz val="16"/>
      <name val="宋体"/>
      <charset val="134"/>
    </font>
    <font>
      <sz val="10"/>
      <name val="宋体"/>
      <charset val="134"/>
    </font>
    <font>
      <sz val="12"/>
      <name val="宋体"/>
      <charset val="134"/>
    </font>
    <font>
      <sz val="12"/>
      <color indexed="9"/>
      <name val="宋体"/>
      <charset val="134"/>
    </font>
    <font>
      <sz val="16"/>
      <name val="华文中宋"/>
      <charset val="134"/>
    </font>
    <font>
      <sz val="12"/>
      <color indexed="8"/>
      <name val="宋体"/>
      <family val="3"/>
      <charset val="134"/>
    </font>
    <font>
      <sz val="16"/>
      <color indexed="9"/>
      <name val="宋体"/>
      <family val="3"/>
      <charset val="134"/>
    </font>
    <font>
      <sz val="10"/>
      <color indexed="8"/>
      <name val="宋体"/>
      <family val="3"/>
      <charset val="134"/>
    </font>
    <font>
      <sz val="10"/>
      <color indexed="9"/>
      <name val="宋体"/>
      <family val="3"/>
      <charset val="134"/>
    </font>
    <font>
      <sz val="20"/>
      <name val="宋体"/>
      <family val="3"/>
      <charset val="134"/>
    </font>
    <font>
      <sz val="10"/>
      <name val="Times New Roman"/>
      <family val="1"/>
    </font>
    <font>
      <b/>
      <sz val="18"/>
      <name val="仿宋_GB2312"/>
      <family val="3"/>
      <charset val="134"/>
    </font>
    <font>
      <sz val="10"/>
      <name val="仿宋_GB2312"/>
      <family val="3"/>
      <charset val="134"/>
    </font>
    <font>
      <sz val="9"/>
      <name val="宋体"/>
      <family val="3"/>
      <charset val="134"/>
    </font>
    <font>
      <sz val="12"/>
      <name val="仿宋_GB2312"/>
      <family val="3"/>
      <charset val="134"/>
    </font>
    <font>
      <sz val="12"/>
      <name val="仿宋"/>
      <family val="3"/>
      <charset val="134"/>
    </font>
    <font>
      <sz val="11"/>
      <name val="仿宋_GB2312"/>
      <family val="3"/>
      <charset val="134"/>
    </font>
    <font>
      <b/>
      <sz val="12"/>
      <name val="宋体"/>
      <family val="3"/>
      <charset val="134"/>
    </font>
    <font>
      <b/>
      <sz val="12"/>
      <color indexed="9"/>
      <name val="宋体"/>
      <family val="3"/>
      <charset val="134"/>
    </font>
    <font>
      <sz val="11"/>
      <color indexed="9"/>
      <name val="宋体"/>
      <family val="3"/>
      <charset val="134"/>
    </font>
    <font>
      <sz val="11"/>
      <name val="宋体"/>
      <family val="3"/>
      <charset val="134"/>
    </font>
    <font>
      <sz val="10"/>
      <color rgb="FF000000"/>
      <name val="宋体"/>
      <family val="3"/>
      <charset val="134"/>
    </font>
    <font>
      <sz val="16"/>
      <color indexed="8"/>
      <name val="华文中宋"/>
      <charset val="134"/>
    </font>
    <font>
      <b/>
      <sz val="10"/>
      <name val="宋体"/>
      <family val="3"/>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8"/>
      <name val="宋体"/>
      <family val="3"/>
      <charset val="134"/>
    </font>
    <font>
      <sz val="11"/>
      <name val="Times New Roman"/>
      <family val="1"/>
    </font>
    <font>
      <sz val="10"/>
      <name val="宋体"/>
      <family val="3"/>
      <charset val="134"/>
    </font>
    <font>
      <sz val="12"/>
      <name val="宋体"/>
      <family val="3"/>
      <charset val="134"/>
    </font>
    <font>
      <sz val="9"/>
      <name val="宋体"/>
      <family val="3"/>
      <charset val="134"/>
      <scheme val="minor"/>
    </font>
  </fonts>
  <fills count="3">
    <fill>
      <patternFill patternType="none"/>
    </fill>
    <fill>
      <patternFill patternType="gray125"/>
    </fill>
    <fill>
      <patternFill patternType="solid">
        <fgColor indexed="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7">
    <xf numFmtId="0" fontId="0" fillId="0" borderId="0">
      <alignment vertical="center"/>
    </xf>
    <xf numFmtId="0" fontId="3" fillId="0" borderId="0">
      <alignment vertical="center"/>
    </xf>
    <xf numFmtId="0" fontId="14" fillId="0" borderId="0"/>
    <xf numFmtId="0" fontId="3" fillId="0" borderId="0"/>
    <xf numFmtId="0" fontId="14" fillId="0" borderId="0"/>
    <xf numFmtId="0" fontId="3" fillId="0" borderId="0">
      <alignment vertical="center"/>
    </xf>
    <xf numFmtId="0" fontId="3" fillId="0" borderId="0">
      <alignment vertical="center"/>
    </xf>
  </cellStyleXfs>
  <cellXfs count="211">
    <xf numFmtId="0" fontId="0" fillId="0" borderId="0" xfId="0">
      <alignment vertical="center"/>
    </xf>
    <xf numFmtId="0" fontId="1" fillId="2" borderId="0" xfId="5" applyFont="1" applyFill="1" applyBorder="1" applyAlignment="1" applyProtection="1">
      <alignment vertical="center" wrapText="1"/>
      <protection hidden="1"/>
    </xf>
    <xf numFmtId="0" fontId="2" fillId="2" borderId="0" xfId="5" applyFont="1" applyFill="1" applyBorder="1" applyAlignment="1" applyProtection="1">
      <alignment vertical="center" wrapText="1"/>
      <protection hidden="1"/>
    </xf>
    <xf numFmtId="0" fontId="3" fillId="0" borderId="0" xfId="5" applyFont="1" applyFill="1" applyBorder="1" applyAlignment="1" applyProtection="1">
      <alignment horizontal="center" vertical="center" wrapText="1"/>
      <protection hidden="1"/>
    </xf>
    <xf numFmtId="0" fontId="3" fillId="0" borderId="0" xfId="5" applyFill="1" applyBorder="1" applyAlignment="1" applyProtection="1">
      <alignment vertical="center" wrapText="1"/>
      <protection hidden="1"/>
    </xf>
    <xf numFmtId="0" fontId="3" fillId="0" borderId="0" xfId="5" applyFill="1" applyBorder="1" applyAlignment="1" applyProtection="1">
      <alignment horizontal="right" vertical="center" wrapText="1"/>
      <protection hidden="1"/>
    </xf>
    <xf numFmtId="0" fontId="4" fillId="0" borderId="0" xfId="5" applyFont="1" applyFill="1" applyBorder="1" applyAlignment="1" applyProtection="1">
      <alignment vertical="center" wrapText="1"/>
      <protection hidden="1"/>
    </xf>
    <xf numFmtId="0" fontId="6" fillId="2" borderId="0" xfId="1" applyFont="1" applyFill="1" applyBorder="1" applyAlignment="1" applyProtection="1">
      <alignment horizontal="left" vertical="center"/>
      <protection hidden="1"/>
    </xf>
    <xf numFmtId="0" fontId="2" fillId="2" borderId="0" xfId="5" applyFont="1" applyFill="1" applyBorder="1" applyAlignment="1" applyProtection="1">
      <alignment horizontal="center" vertical="center" wrapText="1"/>
      <protection hidden="1"/>
    </xf>
    <xf numFmtId="0" fontId="2" fillId="2" borderId="0" xfId="5" applyFont="1" applyFill="1" applyBorder="1" applyAlignment="1" applyProtection="1">
      <alignment horizontal="right" vertical="center" wrapText="1"/>
      <protection hidden="1"/>
    </xf>
    <xf numFmtId="0" fontId="2" fillId="2" borderId="0" xfId="5" applyFont="1" applyFill="1" applyBorder="1" applyAlignment="1" applyProtection="1">
      <alignment vertical="center" wrapText="1"/>
      <protection hidden="1"/>
    </xf>
    <xf numFmtId="0" fontId="2" fillId="2" borderId="0" xfId="5" applyFont="1" applyFill="1" applyBorder="1" applyAlignment="1" applyProtection="1">
      <alignment horizontal="right" vertical="center" wrapText="1"/>
      <protection hidden="1"/>
    </xf>
    <xf numFmtId="0" fontId="2" fillId="0" borderId="0" xfId="0" applyFont="1" applyFill="1" applyBorder="1" applyAlignment="1" applyProtection="1">
      <alignment vertical="center"/>
      <protection hidden="1"/>
    </xf>
    <xf numFmtId="0" fontId="2" fillId="0" borderId="0" xfId="5" applyFont="1" applyFill="1" applyBorder="1" applyAlignment="1" applyProtection="1">
      <alignment horizontal="left" vertical="center"/>
      <protection hidden="1"/>
    </xf>
    <xf numFmtId="0" fontId="3" fillId="0" borderId="1" xfId="5" applyFont="1" applyFill="1" applyBorder="1" applyAlignment="1" applyProtection="1">
      <alignment horizontal="center" vertical="center" wrapText="1"/>
      <protection hidden="1"/>
    </xf>
    <xf numFmtId="43" fontId="3" fillId="0" borderId="1" xfId="5" applyNumberFormat="1" applyFont="1" applyFill="1" applyBorder="1" applyAlignment="1" applyProtection="1">
      <alignment horizontal="right" vertical="center" wrapText="1"/>
      <protection hidden="1"/>
    </xf>
    <xf numFmtId="0" fontId="4" fillId="2" borderId="0" xfId="5" applyFont="1" applyFill="1" applyBorder="1" applyAlignment="1" applyProtection="1">
      <alignment vertical="center" wrapText="1"/>
      <protection hidden="1"/>
    </xf>
    <xf numFmtId="0" fontId="7" fillId="2" borderId="0" xfId="5" applyFont="1" applyFill="1" applyBorder="1" applyAlignment="1" applyProtection="1">
      <alignment vertical="center" wrapText="1"/>
      <protection hidden="1"/>
    </xf>
    <xf numFmtId="0" fontId="8" fillId="2" borderId="0" xfId="1" applyFont="1" applyFill="1" applyBorder="1" applyAlignment="1" applyProtection="1">
      <alignment horizontal="right" vertical="center"/>
      <protection hidden="1"/>
    </xf>
    <xf numFmtId="0" fontId="9" fillId="2" borderId="0" xfId="5" applyFont="1" applyFill="1" applyBorder="1" applyAlignment="1" applyProtection="1">
      <alignment vertical="center" wrapText="1"/>
      <protection hidden="1"/>
    </xf>
    <xf numFmtId="0" fontId="9" fillId="2" borderId="0" xfId="5" applyFont="1" applyFill="1" applyBorder="1" applyAlignment="1" applyProtection="1">
      <alignment vertical="center" wrapText="1"/>
      <protection locked="0"/>
    </xf>
    <xf numFmtId="178" fontId="9" fillId="2" borderId="0" xfId="5" applyNumberFormat="1" applyFont="1" applyFill="1" applyBorder="1" applyAlignment="1" applyProtection="1">
      <alignment vertical="center" wrapText="1"/>
      <protection hidden="1"/>
    </xf>
    <xf numFmtId="0" fontId="4" fillId="0" borderId="0" xfId="5" applyFont="1" applyFill="1" applyBorder="1" applyAlignment="1" applyProtection="1">
      <alignment horizontal="center" vertical="center" wrapText="1"/>
      <protection hidden="1"/>
    </xf>
    <xf numFmtId="0" fontId="4" fillId="0" borderId="0" xfId="5" applyFont="1" applyFill="1" applyBorder="1" applyAlignment="1" applyProtection="1">
      <alignment horizontal="right" vertical="center" wrapText="1"/>
      <protection hidden="1"/>
    </xf>
    <xf numFmtId="178" fontId="3" fillId="0" borderId="0" xfId="5" applyNumberFormat="1" applyFont="1" applyFill="1" applyBorder="1" applyAlignment="1" applyProtection="1">
      <alignment horizontal="right" vertical="center" wrapText="1"/>
      <protection hidden="1"/>
    </xf>
    <xf numFmtId="0" fontId="3" fillId="0" borderId="0" xfId="1" applyFill="1" applyBorder="1" applyAlignment="1" applyProtection="1">
      <alignment horizontal="right" vertical="center"/>
      <protection hidden="1"/>
    </xf>
    <xf numFmtId="0" fontId="11" fillId="0" borderId="0" xfId="4" applyFont="1" applyAlignment="1" applyProtection="1">
      <alignment horizontal="center" vertical="center" wrapText="1"/>
      <protection hidden="1"/>
    </xf>
    <xf numFmtId="0" fontId="12" fillId="0" borderId="0" xfId="4" applyNumberFormat="1" applyFont="1" applyFill="1" applyAlignment="1" applyProtection="1">
      <alignment horizontal="center" vertical="center"/>
      <protection hidden="1"/>
    </xf>
    <xf numFmtId="0" fontId="13" fillId="0" borderId="0" xfId="4" applyFont="1" applyAlignment="1" applyProtection="1">
      <alignment horizontal="right" vertical="center" wrapText="1"/>
      <protection hidden="1"/>
    </xf>
    <xf numFmtId="0" fontId="3" fillId="2" borderId="1" xfId="2" applyFont="1" applyFill="1" applyBorder="1" applyAlignment="1" applyProtection="1">
      <alignment horizontal="center" vertical="center" wrapText="1"/>
      <protection hidden="1"/>
    </xf>
    <xf numFmtId="0" fontId="14" fillId="0" borderId="0" xfId="2" applyProtection="1">
      <protection hidden="1"/>
    </xf>
    <xf numFmtId="0" fontId="15" fillId="2" borderId="1" xfId="2" applyFont="1" applyFill="1" applyBorder="1" applyAlignment="1" applyProtection="1">
      <alignment vertical="center" wrapText="1"/>
      <protection hidden="1"/>
    </xf>
    <xf numFmtId="4" fontId="16" fillId="2" borderId="1" xfId="2" applyNumberFormat="1" applyFont="1" applyFill="1" applyBorder="1" applyAlignment="1" applyProtection="1">
      <alignment horizontal="right" vertical="center" wrapText="1"/>
      <protection hidden="1"/>
    </xf>
    <xf numFmtId="0" fontId="17" fillId="2" borderId="1" xfId="2" applyFont="1" applyFill="1" applyBorder="1" applyAlignment="1" applyProtection="1">
      <alignment vertical="center" wrapText="1"/>
      <protection hidden="1"/>
    </xf>
    <xf numFmtId="0" fontId="16" fillId="2" borderId="1" xfId="2" applyFont="1" applyFill="1" applyBorder="1" applyAlignment="1" applyProtection="1">
      <alignment horizontal="right" vertical="center" wrapText="1"/>
      <protection hidden="1"/>
    </xf>
    <xf numFmtId="3" fontId="16" fillId="2" borderId="1" xfId="2" applyNumberFormat="1" applyFont="1" applyFill="1" applyBorder="1" applyAlignment="1" applyProtection="1">
      <alignment horizontal="right" vertical="center" wrapText="1"/>
      <protection hidden="1"/>
    </xf>
    <xf numFmtId="0" fontId="2" fillId="0" borderId="0" xfId="1" applyFont="1" applyFill="1" applyBorder="1" applyAlignment="1" applyProtection="1">
      <alignment horizontal="right" vertical="center"/>
      <protection hidden="1"/>
    </xf>
    <xf numFmtId="0" fontId="2" fillId="0" borderId="0" xfId="4" applyFont="1" applyBorder="1" applyAlignment="1" applyProtection="1">
      <protection hidden="1"/>
    </xf>
    <xf numFmtId="0" fontId="2" fillId="0" borderId="0" xfId="4" applyFont="1" applyBorder="1" applyAlignment="1" applyProtection="1">
      <alignment horizontal="left"/>
      <protection hidden="1"/>
    </xf>
    <xf numFmtId="0" fontId="1" fillId="2" borderId="0" xfId="5" applyFont="1" applyFill="1" applyAlignment="1" applyProtection="1">
      <alignment vertical="center" wrapText="1"/>
      <protection hidden="1"/>
    </xf>
    <xf numFmtId="0" fontId="2" fillId="2" borderId="0" xfId="5" applyFont="1" applyFill="1" applyAlignment="1" applyProtection="1">
      <alignment vertical="center" wrapText="1"/>
      <protection hidden="1"/>
    </xf>
    <xf numFmtId="0" fontId="3" fillId="0" borderId="0" xfId="5" applyFont="1" applyAlignment="1" applyProtection="1">
      <alignment horizontal="center" vertical="center" wrapText="1"/>
      <protection hidden="1"/>
    </xf>
    <xf numFmtId="0" fontId="3" fillId="0" borderId="0" xfId="5" applyFont="1" applyAlignment="1" applyProtection="1">
      <alignment vertical="center" wrapText="1"/>
      <protection hidden="1"/>
    </xf>
    <xf numFmtId="0" fontId="18" fillId="0" borderId="0" xfId="5" applyFont="1" applyAlignment="1" applyProtection="1">
      <alignment vertical="center" wrapText="1"/>
      <protection hidden="1"/>
    </xf>
    <xf numFmtId="0" fontId="3" fillId="0" borderId="0" xfId="5" applyAlignment="1" applyProtection="1">
      <alignment vertical="center" wrapText="1"/>
      <protection hidden="1"/>
    </xf>
    <xf numFmtId="0" fontId="3" fillId="0" borderId="0" xfId="5" applyAlignment="1" applyProtection="1">
      <alignment horizontal="left" vertical="center" wrapText="1"/>
      <protection hidden="1"/>
    </xf>
    <xf numFmtId="0" fontId="4" fillId="0" borderId="0" xfId="5" applyFont="1" applyAlignment="1" applyProtection="1">
      <alignment horizontal="left" vertical="center" wrapText="1"/>
      <protection hidden="1"/>
    </xf>
    <xf numFmtId="0" fontId="4" fillId="0" borderId="0" xfId="5" applyFont="1" applyAlignment="1" applyProtection="1">
      <alignment vertical="center" wrapText="1"/>
      <protection hidden="1"/>
    </xf>
    <xf numFmtId="0" fontId="4" fillId="2" borderId="0" xfId="5" applyFont="1" applyFill="1" applyAlignment="1" applyProtection="1">
      <alignment horizontal="left" vertical="center" wrapText="1"/>
      <protection hidden="1"/>
    </xf>
    <xf numFmtId="0" fontId="4" fillId="2" borderId="0" xfId="5" applyFont="1" applyFill="1" applyAlignment="1" applyProtection="1">
      <alignment vertical="center" wrapText="1"/>
      <protection hidden="1"/>
    </xf>
    <xf numFmtId="0" fontId="6" fillId="2" borderId="0" xfId="1" applyFont="1" applyFill="1" applyAlignment="1" applyProtection="1">
      <alignment horizontal="left" vertical="center"/>
      <protection hidden="1"/>
    </xf>
    <xf numFmtId="0" fontId="2" fillId="2" borderId="0" xfId="5" applyFont="1" applyFill="1" applyAlignment="1" applyProtection="1">
      <alignment horizontal="left" vertical="center" wrapText="1"/>
      <protection hidden="1"/>
    </xf>
    <xf numFmtId="0" fontId="8" fillId="2" borderId="0" xfId="1" applyFont="1" applyFill="1" applyAlignment="1" applyProtection="1">
      <alignment horizontal="right" vertical="center"/>
      <protection hidden="1"/>
    </xf>
    <xf numFmtId="0" fontId="2" fillId="2" borderId="0" xfId="5" applyFont="1" applyFill="1" applyBorder="1" applyAlignment="1" applyProtection="1">
      <alignment vertical="center" wrapText="1"/>
      <protection hidden="1"/>
    </xf>
    <xf numFmtId="0" fontId="2" fillId="0" borderId="0" xfId="0" applyFont="1" applyFill="1" applyBorder="1" applyAlignment="1" applyProtection="1">
      <alignment horizontal="left" vertical="center"/>
      <protection hidden="1"/>
    </xf>
    <xf numFmtId="0" fontId="3" fillId="0" borderId="1" xfId="5" applyFont="1" applyBorder="1" applyAlignment="1" applyProtection="1">
      <alignment horizontal="center" vertical="center" wrapText="1"/>
      <protection hidden="1"/>
    </xf>
    <xf numFmtId="0" fontId="4" fillId="0" borderId="0" xfId="5" applyFont="1" applyAlignment="1" applyProtection="1">
      <alignment horizontal="center" vertical="center" wrapText="1"/>
      <protection hidden="1"/>
    </xf>
    <xf numFmtId="4" fontId="18" fillId="0" borderId="1" xfId="5" applyNumberFormat="1" applyFont="1" applyFill="1" applyBorder="1" applyAlignment="1" applyProtection="1">
      <alignment horizontal="right" vertical="center" wrapText="1"/>
      <protection hidden="1"/>
    </xf>
    <xf numFmtId="180" fontId="3" fillId="0" borderId="0" xfId="5" applyNumberFormat="1" applyFont="1" applyAlignment="1" applyProtection="1">
      <alignment horizontal="left" vertical="center"/>
      <protection hidden="1"/>
    </xf>
    <xf numFmtId="0" fontId="3" fillId="0" borderId="0" xfId="5" applyFont="1" applyBorder="1" applyAlignment="1" applyProtection="1">
      <alignment vertical="center" wrapText="1"/>
      <protection hidden="1"/>
    </xf>
    <xf numFmtId="178" fontId="3" fillId="0" borderId="0" xfId="5" applyNumberFormat="1" applyFont="1" applyAlignment="1" applyProtection="1">
      <alignment horizontal="left" vertical="center" shrinkToFit="1"/>
      <protection hidden="1"/>
    </xf>
    <xf numFmtId="4" fontId="3" fillId="0" borderId="0" xfId="5" applyNumberFormat="1" applyFont="1" applyFill="1" applyBorder="1" applyAlignment="1" applyProtection="1">
      <alignment vertical="center" wrapText="1"/>
      <protection hidden="1"/>
    </xf>
    <xf numFmtId="178" fontId="3" fillId="0" borderId="0" xfId="5" applyNumberFormat="1" applyFont="1" applyFill="1" applyBorder="1" applyAlignment="1" applyProtection="1">
      <alignment vertical="center" wrapText="1"/>
      <protection hidden="1"/>
    </xf>
    <xf numFmtId="49" fontId="4" fillId="0" borderId="0" xfId="5" applyNumberFormat="1" applyFont="1" applyAlignment="1" applyProtection="1">
      <alignment horizontal="left" vertical="center" wrapText="1"/>
      <protection hidden="1"/>
    </xf>
    <xf numFmtId="0" fontId="19" fillId="0" borderId="0" xfId="0" applyFont="1" applyFill="1" applyBorder="1" applyAlignment="1" applyProtection="1">
      <alignment vertical="center" wrapText="1"/>
      <protection hidden="1"/>
    </xf>
    <xf numFmtId="0" fontId="4" fillId="0" borderId="0" xfId="0" applyFont="1" applyFill="1" applyBorder="1" applyAlignment="1" applyProtection="1">
      <alignment vertical="center" wrapText="1"/>
      <protection hidden="1"/>
    </xf>
    <xf numFmtId="0" fontId="7" fillId="2" borderId="0" xfId="5" applyFont="1" applyFill="1" applyAlignment="1" applyProtection="1">
      <alignment vertical="center" wrapText="1"/>
      <protection hidden="1"/>
    </xf>
    <xf numFmtId="0" fontId="9" fillId="2" borderId="0" xfId="5" applyFont="1" applyFill="1" applyAlignment="1" applyProtection="1">
      <alignment vertical="center" wrapText="1"/>
      <protection hidden="1"/>
    </xf>
    <xf numFmtId="0" fontId="9" fillId="2" borderId="0" xfId="5" applyFont="1" applyFill="1" applyAlignment="1" applyProtection="1">
      <alignment vertical="center" wrapText="1"/>
      <protection locked="0"/>
    </xf>
    <xf numFmtId="0" fontId="4" fillId="0" borderId="0" xfId="0" applyFont="1" applyFill="1" applyBorder="1" applyAlignment="1" applyProtection="1">
      <alignment horizontal="left" vertical="center"/>
      <protection hidden="1"/>
    </xf>
    <xf numFmtId="0" fontId="20" fillId="0" borderId="0" xfId="0" applyFont="1" applyFill="1" applyBorder="1" applyAlignment="1" applyProtection="1">
      <alignment horizontal="left" vertical="center"/>
      <protection hidden="1"/>
    </xf>
    <xf numFmtId="0" fontId="20" fillId="0" borderId="0" xfId="0" applyFont="1" applyFill="1" applyBorder="1" applyAlignment="1" applyProtection="1">
      <alignment vertical="center"/>
      <protection hidden="1"/>
    </xf>
    <xf numFmtId="0" fontId="3" fillId="0" borderId="0" xfId="5" applyFont="1" applyAlignment="1" applyProtection="1">
      <alignment horizontal="left" vertical="center" wrapText="1"/>
      <protection hidden="1"/>
    </xf>
    <xf numFmtId="24" fontId="3" fillId="0" borderId="0" xfId="5" applyNumberFormat="1" applyFont="1" applyAlignment="1" applyProtection="1">
      <alignment vertical="center" wrapText="1"/>
      <protection hidden="1"/>
    </xf>
    <xf numFmtId="180" fontId="4" fillId="0" borderId="0" xfId="5" applyNumberFormat="1" applyFont="1" applyAlignment="1" applyProtection="1">
      <alignment horizontal="left" vertical="center" wrapText="1"/>
      <protection hidden="1"/>
    </xf>
    <xf numFmtId="181" fontId="3" fillId="0" borderId="0" xfId="5" applyNumberFormat="1" applyFont="1" applyAlignment="1" applyProtection="1">
      <alignment vertical="center" wrapText="1"/>
      <protection hidden="1"/>
    </xf>
    <xf numFmtId="0" fontId="21" fillId="0" borderId="0" xfId="0" applyFont="1" applyFill="1" applyBorder="1" applyAlignment="1" applyProtection="1">
      <alignment horizontal="left" vertical="center"/>
      <protection hidden="1"/>
    </xf>
    <xf numFmtId="0" fontId="21" fillId="0" borderId="0" xfId="0" applyFont="1" applyFill="1" applyBorder="1" applyAlignment="1" applyProtection="1">
      <alignment vertical="center"/>
      <protection hidden="1"/>
    </xf>
    <xf numFmtId="0" fontId="2" fillId="0" borderId="0" xfId="5" applyFont="1" applyAlignment="1" applyProtection="1">
      <alignment vertical="center" wrapText="1"/>
      <protection hidden="1"/>
    </xf>
    <xf numFmtId="0" fontId="2" fillId="2" borderId="0" xfId="5" applyFont="1" applyFill="1" applyAlignment="1" applyProtection="1">
      <alignment horizontal="center" vertical="center" wrapText="1"/>
      <protection hidden="1"/>
    </xf>
    <xf numFmtId="0" fontId="22" fillId="2" borderId="0" xfId="1" applyFont="1" applyFill="1" applyAlignment="1" applyProtection="1">
      <alignment horizontal="right" vertical="center"/>
      <protection hidden="1"/>
    </xf>
    <xf numFmtId="0" fontId="8" fillId="2" borderId="0" xfId="1" applyFont="1" applyFill="1" applyAlignment="1" applyProtection="1">
      <alignment horizontal="left" vertical="center"/>
      <protection hidden="1"/>
    </xf>
    <xf numFmtId="0" fontId="2" fillId="0" borderId="0" xfId="0" applyFont="1" applyFill="1" applyBorder="1" applyAlignment="1" applyProtection="1">
      <alignment vertical="center"/>
      <protection hidden="1"/>
    </xf>
    <xf numFmtId="0" fontId="2" fillId="0" borderId="0" xfId="5" applyFont="1" applyAlignment="1" applyProtection="1">
      <alignment horizontal="left" vertical="center"/>
      <protection hidden="1"/>
    </xf>
    <xf numFmtId="4" fontId="3" fillId="0" borderId="1" xfId="5" applyNumberFormat="1" applyFont="1" applyFill="1" applyBorder="1" applyAlignment="1" applyProtection="1">
      <alignment horizontal="right" vertical="center" wrapText="1"/>
      <protection hidden="1"/>
    </xf>
    <xf numFmtId="0" fontId="0" fillId="0" borderId="1" xfId="0" applyBorder="1">
      <alignment vertical="center"/>
    </xf>
    <xf numFmtId="0" fontId="1" fillId="0" borderId="0" xfId="1" applyFont="1" applyAlignment="1" applyProtection="1">
      <alignment horizontal="right" vertical="center"/>
      <protection hidden="1"/>
    </xf>
    <xf numFmtId="0" fontId="3" fillId="0" borderId="0" xfId="1" applyAlignment="1" applyProtection="1">
      <alignment horizontal="right" vertical="center"/>
      <protection hidden="1"/>
    </xf>
    <xf numFmtId="0" fontId="2" fillId="0" borderId="0" xfId="1" applyFont="1" applyAlignment="1" applyProtection="1">
      <alignment horizontal="right" vertical="center"/>
      <protection hidden="1"/>
    </xf>
    <xf numFmtId="0" fontId="3" fillId="0" borderId="0" xfId="0" applyFont="1" applyFill="1" applyBorder="1" applyAlignment="1" applyProtection="1">
      <alignment horizontal="right" vertical="center"/>
      <protection hidden="1"/>
    </xf>
    <xf numFmtId="0" fontId="3" fillId="0" borderId="0" xfId="1" applyBorder="1" applyAlignment="1" applyProtection="1">
      <alignment horizontal="right" vertical="center"/>
      <protection hidden="1"/>
    </xf>
    <xf numFmtId="0" fontId="3" fillId="2" borderId="0" xfId="1" applyFill="1" applyAlignment="1" applyProtection="1">
      <alignment horizontal="right" vertical="center"/>
      <protection hidden="1"/>
    </xf>
    <xf numFmtId="179" fontId="3" fillId="2" borderId="1" xfId="1" applyNumberFormat="1" applyFont="1" applyFill="1" applyBorder="1" applyAlignment="1" applyProtection="1">
      <alignment horizontal="center" vertical="center"/>
      <protection hidden="1"/>
    </xf>
    <xf numFmtId="179" fontId="21" fillId="2" borderId="1" xfId="1" applyNumberFormat="1" applyFont="1" applyFill="1" applyBorder="1" applyAlignment="1" applyProtection="1">
      <alignment horizontal="center" vertical="center"/>
      <protection hidden="1"/>
    </xf>
    <xf numFmtId="49" fontId="21" fillId="2" borderId="1" xfId="1" applyNumberFormat="1" applyFont="1" applyFill="1" applyBorder="1" applyAlignment="1" applyProtection="1">
      <alignment horizontal="center" vertical="center" wrapText="1"/>
      <protection hidden="1"/>
    </xf>
    <xf numFmtId="49" fontId="3" fillId="2" borderId="1" xfId="1" applyNumberFormat="1" applyFont="1" applyFill="1" applyBorder="1" applyAlignment="1" applyProtection="1">
      <alignment horizontal="center" vertical="center"/>
      <protection hidden="1"/>
    </xf>
    <xf numFmtId="179" fontId="2" fillId="0" borderId="1" xfId="1" applyNumberFormat="1" applyFont="1" applyFill="1" applyBorder="1" applyAlignment="1" applyProtection="1">
      <alignment horizontal="left" vertical="center"/>
      <protection hidden="1"/>
    </xf>
    <xf numFmtId="4" fontId="2" fillId="0" borderId="1" xfId="1" applyNumberFormat="1" applyFont="1" applyFill="1" applyBorder="1" applyAlignment="1" applyProtection="1">
      <alignment horizontal="right" vertical="center"/>
      <protection hidden="1"/>
    </xf>
    <xf numFmtId="179" fontId="2" fillId="2" borderId="1" xfId="1" applyNumberFormat="1" applyFont="1" applyFill="1" applyBorder="1" applyAlignment="1" applyProtection="1">
      <alignment horizontal="left" vertical="center"/>
      <protection hidden="1"/>
    </xf>
    <xf numFmtId="0" fontId="2" fillId="2" borderId="1" xfId="1" applyNumberFormat="1" applyFont="1" applyFill="1" applyBorder="1" applyAlignment="1" applyProtection="1">
      <alignment horizontal="center" vertical="center"/>
      <protection hidden="1"/>
    </xf>
    <xf numFmtId="43" fontId="2" fillId="2" borderId="1" xfId="1" applyNumberFormat="1" applyFont="1" applyFill="1" applyBorder="1" applyAlignment="1" applyProtection="1">
      <alignment horizontal="center" vertical="center"/>
      <protection hidden="1"/>
    </xf>
    <xf numFmtId="43" fontId="2" fillId="0" borderId="1" xfId="1" applyNumberFormat="1" applyFont="1" applyFill="1" applyBorder="1" applyAlignment="1" applyProtection="1">
      <alignment horizontal="right" vertical="center"/>
      <protection hidden="1"/>
    </xf>
    <xf numFmtId="4" fontId="2" fillId="0" borderId="1" xfId="1" applyNumberFormat="1" applyFont="1" applyFill="1" applyBorder="1" applyAlignment="1" applyProtection="1">
      <alignment horizontal="left" vertical="center"/>
      <protection hidden="1"/>
    </xf>
    <xf numFmtId="179" fontId="24" fillId="0" borderId="1" xfId="1" applyNumberFormat="1" applyFont="1" applyFill="1" applyBorder="1" applyAlignment="1" applyProtection="1">
      <alignment horizontal="center" vertical="center"/>
      <protection hidden="1"/>
    </xf>
    <xf numFmtId="4" fontId="24" fillId="0" borderId="1" xfId="1" applyNumberFormat="1" applyFont="1" applyFill="1" applyBorder="1" applyAlignment="1" applyProtection="1">
      <alignment horizontal="right" vertical="center"/>
      <protection hidden="1"/>
    </xf>
    <xf numFmtId="43" fontId="24" fillId="2" borderId="1" xfId="1" applyNumberFormat="1" applyFont="1" applyFill="1" applyBorder="1" applyAlignment="1" applyProtection="1">
      <alignment horizontal="center" vertical="center"/>
      <protection hidden="1"/>
    </xf>
    <xf numFmtId="43" fontId="24" fillId="0" borderId="1" xfId="1" applyNumberFormat="1" applyFont="1" applyFill="1" applyBorder="1" applyAlignment="1" applyProtection="1">
      <alignment vertical="center"/>
      <protection hidden="1"/>
    </xf>
    <xf numFmtId="179" fontId="2" fillId="0" borderId="1" xfId="1" applyNumberFormat="1" applyFont="1" applyFill="1" applyBorder="1" applyAlignment="1" applyProtection="1">
      <alignment horizontal="center" vertical="center"/>
      <protection hidden="1"/>
    </xf>
    <xf numFmtId="43" fontId="2" fillId="0" borderId="1" xfId="1" applyNumberFormat="1" applyFont="1" applyFill="1" applyBorder="1" applyAlignment="1" applyProtection="1">
      <alignment vertical="center"/>
      <protection hidden="1"/>
    </xf>
    <xf numFmtId="0" fontId="2" fillId="0" borderId="0" xfId="1" applyFont="1" applyAlignment="1" applyProtection="1">
      <alignment horizontal="left" vertical="center"/>
      <protection hidden="1"/>
    </xf>
    <xf numFmtId="0" fontId="1" fillId="0" borderId="0" xfId="1" applyFont="1" applyBorder="1" applyAlignment="1" applyProtection="1">
      <alignment horizontal="right" vertical="center"/>
      <protection hidden="1"/>
    </xf>
    <xf numFmtId="0" fontId="2" fillId="0" borderId="0" xfId="1" applyFont="1" applyBorder="1" applyAlignment="1" applyProtection="1">
      <alignment horizontal="right" vertical="center"/>
      <protection hidden="1"/>
    </xf>
    <xf numFmtId="0" fontId="1" fillId="0" borderId="0" xfId="0" applyFont="1" applyFill="1" applyBorder="1" applyAlignment="1" applyProtection="1">
      <alignment horizontal="right" vertical="center"/>
      <protection hidden="1"/>
    </xf>
    <xf numFmtId="0" fontId="3" fillId="0" borderId="0" xfId="0" applyFont="1" applyFill="1" applyBorder="1" applyAlignment="1" applyProtection="1">
      <alignment horizontal="right" vertical="center" wrapText="1"/>
      <protection hidden="1"/>
    </xf>
    <xf numFmtId="49" fontId="3" fillId="0" borderId="0" xfId="0" applyNumberFormat="1" applyFont="1" applyFill="1" applyBorder="1" applyAlignment="1" applyProtection="1">
      <alignment horizontal="right" vertical="center"/>
      <protection hidden="1"/>
    </xf>
    <xf numFmtId="0" fontId="4" fillId="0" borderId="0" xfId="0" applyFont="1" applyFill="1" applyBorder="1" applyAlignment="1" applyProtection="1">
      <alignment horizontal="right" vertical="center"/>
      <protection hidden="1"/>
    </xf>
    <xf numFmtId="0" fontId="3" fillId="2" borderId="0" xfId="0" applyFont="1" applyFill="1" applyBorder="1" applyAlignment="1" applyProtection="1">
      <alignment horizontal="right" vertical="center"/>
      <protection hidden="1"/>
    </xf>
    <xf numFmtId="0" fontId="8" fillId="2" borderId="0" xfId="0" applyFont="1" applyFill="1" applyBorder="1" applyAlignment="1" applyProtection="1">
      <alignment horizontal="center" vertical="center"/>
      <protection hidden="1"/>
    </xf>
    <xf numFmtId="0" fontId="2" fillId="2" borderId="0" xfId="0" applyFont="1" applyFill="1" applyBorder="1" applyAlignment="1" applyProtection="1">
      <alignment horizontal="right" vertical="center"/>
      <protection hidden="1"/>
    </xf>
    <xf numFmtId="0" fontId="2" fillId="2" borderId="0" xfId="0" applyFont="1" applyFill="1" applyBorder="1" applyAlignment="1" applyProtection="1">
      <alignment horizontal="left" vertical="center"/>
      <protection hidden="1"/>
    </xf>
    <xf numFmtId="49" fontId="3" fillId="2" borderId="1" xfId="0" applyNumberFormat="1" applyFont="1" applyFill="1" applyBorder="1" applyAlignment="1" applyProtection="1">
      <alignment horizontal="center" vertical="center"/>
      <protection hidden="1"/>
    </xf>
    <xf numFmtId="43" fontId="3" fillId="0" borderId="1" xfId="0" applyNumberFormat="1" applyFont="1" applyFill="1" applyBorder="1" applyAlignment="1" applyProtection="1">
      <alignment horizontal="right" vertical="center"/>
      <protection hidden="1"/>
    </xf>
    <xf numFmtId="179" fontId="3" fillId="2" borderId="0" xfId="0" applyNumberFormat="1" applyFont="1" applyFill="1" applyBorder="1" applyAlignment="1" applyProtection="1">
      <alignment vertical="center"/>
      <protection hidden="1"/>
    </xf>
    <xf numFmtId="179" fontId="3" fillId="2" borderId="0" xfId="0" applyNumberFormat="1" applyFont="1" applyFill="1" applyBorder="1" applyAlignment="1" applyProtection="1">
      <alignment vertical="center" shrinkToFit="1"/>
      <protection hidden="1"/>
    </xf>
    <xf numFmtId="179" fontId="3" fillId="2" borderId="0" xfId="0" applyNumberFormat="1" applyFont="1" applyFill="1" applyBorder="1" applyAlignment="1" applyProtection="1">
      <alignment horizontal="left" vertical="center" shrinkToFit="1"/>
      <protection hidden="1"/>
    </xf>
    <xf numFmtId="178" fontId="3" fillId="2" borderId="0" xfId="0" applyNumberFormat="1" applyFont="1" applyFill="1" applyBorder="1" applyAlignment="1" applyProtection="1">
      <alignment horizontal="right" vertical="center"/>
      <protection hidden="1"/>
    </xf>
    <xf numFmtId="0" fontId="7" fillId="0" borderId="0" xfId="0" applyFont="1" applyFill="1" applyBorder="1" applyAlignment="1" applyProtection="1">
      <alignment horizontal="right" vertical="center"/>
      <protection hidden="1"/>
    </xf>
    <xf numFmtId="0" fontId="6" fillId="2" borderId="0" xfId="0" applyFont="1" applyFill="1" applyBorder="1" applyAlignment="1" applyProtection="1">
      <alignment horizontal="right" vertical="center"/>
      <protection hidden="1"/>
    </xf>
    <xf numFmtId="0" fontId="4" fillId="0" borderId="0" xfId="0" applyFont="1" applyFill="1" applyBorder="1" applyAlignment="1" applyProtection="1">
      <alignment horizontal="right" vertical="center"/>
      <protection locked="0"/>
    </xf>
    <xf numFmtId="0" fontId="4" fillId="0" borderId="0" xfId="0" applyFont="1" applyFill="1" applyBorder="1" applyAlignment="1" applyProtection="1">
      <alignment horizontal="right" vertical="center" wrapText="1"/>
      <protection hidden="1"/>
    </xf>
    <xf numFmtId="0" fontId="4" fillId="0" borderId="0" xfId="0" applyFont="1" applyFill="1" applyBorder="1" applyAlignment="1" applyProtection="1">
      <alignment vertical="center"/>
      <protection hidden="1"/>
    </xf>
    <xf numFmtId="49" fontId="4" fillId="0" borderId="0" xfId="0" applyNumberFormat="1" applyFont="1" applyFill="1" applyBorder="1" applyAlignment="1" applyProtection="1">
      <alignment horizontal="right" vertical="center"/>
      <protection hidden="1"/>
    </xf>
    <xf numFmtId="4" fontId="4" fillId="0" borderId="0" xfId="0" applyNumberFormat="1" applyFont="1" applyFill="1" applyBorder="1" applyAlignment="1" applyProtection="1">
      <alignment horizontal="right" vertical="center"/>
      <protection hidden="1"/>
    </xf>
    <xf numFmtId="0" fontId="2" fillId="0" borderId="0" xfId="0" applyFont="1" applyFill="1" applyBorder="1" applyAlignment="1" applyProtection="1">
      <alignment horizontal="right" vertical="center"/>
      <protection hidden="1"/>
    </xf>
    <xf numFmtId="180" fontId="4" fillId="0" borderId="0" xfId="0" applyNumberFormat="1" applyFont="1" applyFill="1" applyBorder="1" applyAlignment="1" applyProtection="1">
      <alignment horizontal="left" vertical="center"/>
      <protection hidden="1"/>
    </xf>
    <xf numFmtId="43" fontId="21" fillId="0" borderId="1" xfId="0" applyNumberFormat="1" applyFont="1" applyFill="1" applyBorder="1" applyAlignment="1" applyProtection="1">
      <alignment horizontal="right" vertical="center"/>
      <protection hidden="1"/>
    </xf>
    <xf numFmtId="178" fontId="21" fillId="2" borderId="0" xfId="0" applyNumberFormat="1" applyFont="1" applyFill="1" applyBorder="1" applyAlignment="1" applyProtection="1">
      <alignment horizontal="right" vertical="center"/>
      <protection hidden="1"/>
    </xf>
    <xf numFmtId="0" fontId="7" fillId="0" borderId="0" xfId="0" applyFont="1" applyFill="1" applyBorder="1" applyAlignment="1" applyProtection="1">
      <alignment horizontal="left" vertical="center"/>
      <protection hidden="1"/>
    </xf>
    <xf numFmtId="0" fontId="9" fillId="0" borderId="0" xfId="0" applyFont="1" applyFill="1" applyBorder="1" applyAlignment="1" applyProtection="1">
      <alignment horizontal="right" vertical="center"/>
      <protection hidden="1"/>
    </xf>
    <xf numFmtId="180" fontId="4" fillId="0" borderId="0" xfId="0" applyNumberFormat="1" applyFont="1" applyFill="1" applyBorder="1" applyAlignment="1" applyProtection="1">
      <alignment horizontal="left" vertical="center" wrapText="1"/>
      <protection hidden="1"/>
    </xf>
    <xf numFmtId="0" fontId="3" fillId="0" borderId="0" xfId="0" applyFont="1" applyFill="1" applyBorder="1" applyAlignment="1" applyProtection="1">
      <alignment vertical="center"/>
      <protection hidden="1"/>
    </xf>
    <xf numFmtId="0" fontId="18" fillId="0" borderId="0" xfId="1" applyFont="1" applyAlignment="1" applyProtection="1">
      <alignment horizontal="right" vertical="center"/>
      <protection hidden="1"/>
    </xf>
    <xf numFmtId="182" fontId="3" fillId="0" borderId="0" xfId="1" applyNumberFormat="1" applyAlignment="1" applyProtection="1">
      <alignment horizontal="right" vertical="center"/>
      <protection hidden="1"/>
    </xf>
    <xf numFmtId="182" fontId="3" fillId="2" borderId="0" xfId="1" applyNumberFormat="1" applyFill="1" applyAlignment="1" applyProtection="1">
      <alignment horizontal="right" vertical="center"/>
      <protection hidden="1"/>
    </xf>
    <xf numFmtId="0" fontId="25" fillId="0" borderId="0" xfId="0" applyFont="1" applyFill="1" applyBorder="1" applyAlignment="1" applyProtection="1">
      <protection hidden="1"/>
    </xf>
    <xf numFmtId="0" fontId="4" fillId="2" borderId="0" xfId="1" applyFont="1" applyFill="1" applyAlignment="1" applyProtection="1">
      <alignment horizontal="right" vertical="center"/>
      <protection hidden="1"/>
    </xf>
    <xf numFmtId="182" fontId="3" fillId="2" borderId="1" xfId="1" applyNumberFormat="1" applyFont="1" applyFill="1" applyBorder="1" applyAlignment="1" applyProtection="1">
      <alignment horizontal="center" vertical="center"/>
      <protection hidden="1"/>
    </xf>
    <xf numFmtId="182" fontId="2" fillId="2" borderId="1" xfId="1" applyNumberFormat="1" applyFont="1" applyFill="1" applyBorder="1" applyAlignment="1" applyProtection="1">
      <alignment vertical="center"/>
      <protection hidden="1"/>
    </xf>
    <xf numFmtId="0" fontId="2" fillId="0" borderId="0" xfId="1" applyFont="1" applyBorder="1" applyAlignment="1" applyProtection="1">
      <alignment vertical="center"/>
      <protection hidden="1"/>
    </xf>
    <xf numFmtId="0" fontId="2" fillId="0" borderId="0" xfId="1" applyFont="1" applyBorder="1" applyAlignment="1" applyProtection="1">
      <alignment horizontal="left" vertical="center"/>
      <protection hidden="1"/>
    </xf>
    <xf numFmtId="179" fontId="2" fillId="0" borderId="1" xfId="1" applyNumberFormat="1" applyFont="1" applyFill="1" applyBorder="1" applyAlignment="1" applyProtection="1">
      <alignment horizontal="right" vertical="center"/>
      <protection hidden="1"/>
    </xf>
    <xf numFmtId="179" fontId="2" fillId="0" borderId="1" xfId="1" applyNumberFormat="1" applyFont="1" applyFill="1" applyBorder="1" applyAlignment="1" applyProtection="1">
      <alignment vertical="center"/>
      <protection hidden="1"/>
    </xf>
    <xf numFmtId="43" fontId="24" fillId="0" borderId="1" xfId="1" applyNumberFormat="1" applyFont="1" applyFill="1" applyBorder="1" applyAlignment="1" applyProtection="1">
      <alignment horizontal="right" vertical="center"/>
      <protection hidden="1"/>
    </xf>
    <xf numFmtId="182" fontId="24" fillId="2" borderId="1" xfId="1" applyNumberFormat="1" applyFont="1" applyFill="1" applyBorder="1" applyAlignment="1" applyProtection="1">
      <alignment vertical="center"/>
      <protection hidden="1"/>
    </xf>
    <xf numFmtId="4" fontId="24" fillId="0" borderId="1" xfId="1" applyNumberFormat="1" applyFont="1" applyFill="1" applyBorder="1" applyAlignment="1" applyProtection="1">
      <alignment vertical="center"/>
      <protection hidden="1"/>
    </xf>
    <xf numFmtId="0" fontId="18" fillId="0" borderId="0" xfId="1" applyFont="1" applyBorder="1" applyAlignment="1" applyProtection="1">
      <alignment horizontal="right" vertical="center"/>
      <protection hidden="1"/>
    </xf>
    <xf numFmtId="182" fontId="2" fillId="0" borderId="0" xfId="1" applyNumberFormat="1" applyFont="1" applyAlignment="1" applyProtection="1">
      <alignment horizontal="right" vertical="center"/>
      <protection hidden="1"/>
    </xf>
    <xf numFmtId="0" fontId="3" fillId="0" borderId="0" xfId="3" applyProtection="1">
      <protection hidden="1"/>
    </xf>
    <xf numFmtId="0" fontId="3" fillId="0" borderId="0" xfId="6" applyAlignment="1" applyProtection="1">
      <alignment horizontal="left" vertical="center"/>
      <protection hidden="1"/>
    </xf>
    <xf numFmtId="0" fontId="26" fillId="0" borderId="0" xfId="6" applyFont="1" applyBorder="1" applyAlignment="1" applyProtection="1">
      <alignment horizontal="left" vertical="center"/>
      <protection hidden="1"/>
    </xf>
    <xf numFmtId="0" fontId="3" fillId="0" borderId="0" xfId="6" applyBorder="1" applyAlignment="1" applyProtection="1">
      <alignment horizontal="left" vertical="center"/>
      <protection hidden="1"/>
    </xf>
    <xf numFmtId="0" fontId="28" fillId="0" borderId="0" xfId="6" applyFont="1" applyFill="1" applyBorder="1" applyAlignment="1" applyProtection="1">
      <alignment vertical="center"/>
      <protection hidden="1"/>
    </xf>
    <xf numFmtId="0" fontId="5" fillId="0" borderId="0" xfId="6" applyFont="1" applyFill="1" applyBorder="1" applyAlignment="1" applyProtection="1">
      <alignment horizontal="center" vertical="center"/>
      <protection hidden="1"/>
    </xf>
    <xf numFmtId="0" fontId="28" fillId="0" borderId="0" xfId="6" applyFont="1" applyFill="1" applyBorder="1" applyAlignment="1" applyProtection="1">
      <alignment horizontal="center" vertical="center"/>
      <protection hidden="1"/>
    </xf>
    <xf numFmtId="0" fontId="29" fillId="0" borderId="0" xfId="6" applyFont="1" applyFill="1" applyBorder="1" applyAlignment="1" applyProtection="1">
      <alignment horizontal="center" vertical="center"/>
      <protection hidden="1"/>
    </xf>
    <xf numFmtId="0" fontId="31" fillId="0" borderId="0" xfId="6" applyFont="1" applyFill="1" applyBorder="1" applyAlignment="1" applyProtection="1">
      <alignment vertical="center"/>
      <protection hidden="1"/>
    </xf>
    <xf numFmtId="0" fontId="32" fillId="0" borderId="0" xfId="6" applyFont="1" applyFill="1" applyBorder="1" applyAlignment="1" applyProtection="1">
      <alignment vertical="center"/>
      <protection hidden="1"/>
    </xf>
    <xf numFmtId="0" fontId="3" fillId="0" borderId="0" xfId="3" applyFont="1" applyProtection="1">
      <protection hidden="1"/>
    </xf>
    <xf numFmtId="179" fontId="3" fillId="2" borderId="1" xfId="1" quotePrefix="1" applyNumberFormat="1" applyFont="1" applyFill="1" applyBorder="1" applyAlignment="1" applyProtection="1">
      <alignment horizontal="center" vertical="center"/>
      <protection hidden="1"/>
    </xf>
    <xf numFmtId="179" fontId="2" fillId="2" borderId="1" xfId="1" quotePrefix="1" applyNumberFormat="1" applyFont="1" applyFill="1" applyBorder="1" applyAlignment="1" applyProtection="1">
      <alignment horizontal="center" vertical="center"/>
      <protection hidden="1"/>
    </xf>
    <xf numFmtId="182" fontId="2" fillId="2" borderId="1" xfId="1" quotePrefix="1" applyNumberFormat="1" applyFont="1" applyFill="1" applyBorder="1" applyAlignment="1" applyProtection="1">
      <alignment horizontal="center" vertical="center"/>
      <protection hidden="1"/>
    </xf>
    <xf numFmtId="179" fontId="2" fillId="0" borderId="1" xfId="1" quotePrefix="1" applyNumberFormat="1" applyFont="1" applyFill="1" applyBorder="1" applyAlignment="1" applyProtection="1">
      <alignment horizontal="left" vertical="center"/>
      <protection hidden="1"/>
    </xf>
    <xf numFmtId="179" fontId="24" fillId="2" borderId="1" xfId="1" quotePrefix="1" applyNumberFormat="1" applyFont="1" applyFill="1" applyBorder="1" applyAlignment="1" applyProtection="1">
      <alignment horizontal="center" vertical="center"/>
      <protection hidden="1"/>
    </xf>
    <xf numFmtId="179" fontId="3" fillId="2" borderId="1" xfId="0" quotePrefix="1" applyNumberFormat="1" applyFont="1" applyFill="1" applyBorder="1" applyAlignment="1" applyProtection="1">
      <alignment horizontal="center" vertical="center"/>
      <protection hidden="1"/>
    </xf>
    <xf numFmtId="49" fontId="3" fillId="2" borderId="1" xfId="0" quotePrefix="1" applyNumberFormat="1" applyFont="1" applyFill="1" applyBorder="1" applyAlignment="1" applyProtection="1">
      <alignment horizontal="center" vertical="center"/>
      <protection hidden="1"/>
    </xf>
    <xf numFmtId="179" fontId="21" fillId="2" borderId="1" xfId="1" quotePrefix="1" applyNumberFormat="1" applyFont="1" applyFill="1" applyBorder="1" applyAlignment="1" applyProtection="1">
      <alignment horizontal="center" vertical="center"/>
      <protection hidden="1"/>
    </xf>
    <xf numFmtId="179" fontId="24" fillId="0" borderId="1" xfId="1" quotePrefix="1" applyNumberFormat="1" applyFont="1" applyFill="1" applyBorder="1" applyAlignment="1" applyProtection="1">
      <alignment horizontal="center" vertical="center"/>
      <protection hidden="1"/>
    </xf>
    <xf numFmtId="0" fontId="27" fillId="0" borderId="0" xfId="6" applyNumberFormat="1" applyFont="1" applyFill="1" applyBorder="1" applyAlignment="1" applyProtection="1">
      <alignment horizontal="center" vertical="center"/>
      <protection hidden="1"/>
    </xf>
    <xf numFmtId="0" fontId="29" fillId="0" borderId="0" xfId="6" applyFont="1" applyFill="1" applyBorder="1" applyAlignment="1" applyProtection="1">
      <alignment horizontal="left" vertical="center"/>
      <protection hidden="1"/>
    </xf>
    <xf numFmtId="0" fontId="30" fillId="0" borderId="0" xfId="6" applyFont="1" applyBorder="1" applyAlignment="1" applyProtection="1">
      <alignment horizontal="center" vertical="center"/>
      <protection hidden="1"/>
    </xf>
    <xf numFmtId="0" fontId="23" fillId="0" borderId="0" xfId="1" applyFont="1" applyFill="1" applyAlignment="1" applyProtection="1">
      <alignment horizontal="center" vertical="center"/>
      <protection hidden="1"/>
    </xf>
    <xf numFmtId="179" fontId="3" fillId="2" borderId="1" xfId="1" quotePrefix="1" applyNumberFormat="1" applyFont="1" applyFill="1" applyBorder="1" applyAlignment="1" applyProtection="1">
      <alignment horizontal="center" vertical="center"/>
      <protection hidden="1"/>
    </xf>
    <xf numFmtId="179" fontId="3" fillId="2" borderId="1" xfId="1" applyNumberFormat="1" applyFont="1" applyFill="1" applyBorder="1" applyAlignment="1" applyProtection="1">
      <alignment horizontal="center" vertical="center"/>
      <protection hidden="1"/>
    </xf>
    <xf numFmtId="0" fontId="23" fillId="0" borderId="0" xfId="0" applyFont="1" applyFill="1" applyBorder="1" applyAlignment="1" applyProtection="1">
      <alignment horizontal="center" vertical="center"/>
      <protection hidden="1"/>
    </xf>
    <xf numFmtId="179" fontId="3" fillId="2" borderId="1" xfId="0" quotePrefix="1" applyNumberFormat="1" applyFont="1" applyFill="1" applyBorder="1" applyAlignment="1" applyProtection="1">
      <alignment horizontal="center" vertical="center" wrapText="1"/>
      <protection hidden="1"/>
    </xf>
    <xf numFmtId="179" fontId="3" fillId="2" borderId="1" xfId="0" applyNumberFormat="1" applyFont="1" applyFill="1" applyBorder="1" applyAlignment="1" applyProtection="1">
      <alignment horizontal="center" vertical="center" wrapText="1"/>
      <protection hidden="1"/>
    </xf>
    <xf numFmtId="179" fontId="3" fillId="2" borderId="1" xfId="0" quotePrefix="1" applyNumberFormat="1" applyFont="1" applyFill="1" applyBorder="1" applyAlignment="1" applyProtection="1">
      <alignment horizontal="center" vertical="center"/>
      <protection hidden="1"/>
    </xf>
    <xf numFmtId="179" fontId="3" fillId="2" borderId="1" xfId="0" applyNumberFormat="1" applyFont="1" applyFill="1" applyBorder="1" applyAlignment="1" applyProtection="1">
      <alignment horizontal="center" vertical="center"/>
      <protection hidden="1"/>
    </xf>
    <xf numFmtId="179" fontId="3" fillId="2" borderId="0" xfId="0" applyNumberFormat="1" applyFont="1" applyFill="1" applyBorder="1" applyAlignment="1" applyProtection="1">
      <alignment horizontal="left" vertical="center" shrinkToFit="1"/>
      <protection hidden="1"/>
    </xf>
    <xf numFmtId="179" fontId="3" fillId="0" borderId="1" xfId="0" quotePrefix="1" applyNumberFormat="1" applyFont="1" applyFill="1" applyBorder="1" applyAlignment="1" applyProtection="1">
      <alignment horizontal="center" vertical="center" wrapText="1"/>
      <protection hidden="1"/>
    </xf>
    <xf numFmtId="179" fontId="3" fillId="0" borderId="1" xfId="0" applyNumberFormat="1" applyFont="1" applyFill="1" applyBorder="1" applyAlignment="1" applyProtection="1">
      <alignment horizontal="center" vertical="center" wrapText="1"/>
      <protection hidden="1"/>
    </xf>
    <xf numFmtId="49" fontId="3" fillId="2" borderId="1" xfId="0" quotePrefix="1" applyNumberFormat="1" applyFont="1" applyFill="1" applyBorder="1" applyAlignment="1" applyProtection="1">
      <alignment horizontal="center" vertical="center"/>
      <protection hidden="1"/>
    </xf>
    <xf numFmtId="49" fontId="3" fillId="2" borderId="1" xfId="0" applyNumberFormat="1" applyFont="1" applyFill="1" applyBorder="1" applyAlignment="1" applyProtection="1">
      <alignment horizontal="center" vertical="center"/>
      <protection hidden="1"/>
    </xf>
    <xf numFmtId="0" fontId="5" fillId="2" borderId="0" xfId="5" applyFont="1" applyFill="1" applyAlignment="1" applyProtection="1">
      <alignment horizontal="center" vertical="center" wrapText="1"/>
      <protection hidden="1"/>
    </xf>
    <xf numFmtId="0" fontId="3" fillId="0" borderId="1" xfId="5" applyFont="1" applyBorder="1" applyAlignment="1" applyProtection="1">
      <alignment horizontal="center" vertical="center" wrapText="1"/>
      <protection hidden="1"/>
    </xf>
    <xf numFmtId="0" fontId="2" fillId="0" borderId="1" xfId="5" applyFont="1" applyBorder="1" applyAlignment="1" applyProtection="1">
      <alignment horizontal="center" vertical="center" wrapText="1"/>
      <protection hidden="1"/>
    </xf>
    <xf numFmtId="0" fontId="3" fillId="0" borderId="1" xfId="5" applyFont="1" applyFill="1" applyBorder="1" applyAlignment="1" applyProtection="1">
      <alignment horizontal="center" vertical="center" wrapText="1"/>
      <protection hidden="1"/>
    </xf>
    <xf numFmtId="0" fontId="18" fillId="0" borderId="1" xfId="5" applyFont="1" applyBorder="1" applyAlignment="1" applyProtection="1">
      <alignment horizontal="center" vertical="center" wrapText="1"/>
      <protection hidden="1"/>
    </xf>
    <xf numFmtId="0" fontId="3" fillId="0" borderId="4" xfId="5" applyFont="1" applyBorder="1" applyAlignment="1" applyProtection="1">
      <alignment horizontal="center" vertical="center" wrapText="1"/>
      <protection hidden="1"/>
    </xf>
    <xf numFmtId="0" fontId="3" fillId="0" borderId="7" xfId="5" applyFont="1" applyBorder="1" applyAlignment="1" applyProtection="1">
      <alignment horizontal="center" vertical="center" wrapText="1"/>
      <protection hidden="1"/>
    </xf>
    <xf numFmtId="0" fontId="3" fillId="0" borderId="10" xfId="5" applyFont="1" applyBorder="1" applyAlignment="1" applyProtection="1">
      <alignment horizontal="center" vertical="center" wrapText="1"/>
      <protection hidden="1"/>
    </xf>
    <xf numFmtId="0" fontId="3" fillId="0" borderId="2" xfId="5" applyFont="1" applyBorder="1" applyAlignment="1" applyProtection="1">
      <alignment horizontal="center" vertical="center" wrapText="1"/>
      <protection hidden="1"/>
    </xf>
    <xf numFmtId="0" fontId="3" fillId="0" borderId="3" xfId="5" applyFont="1" applyBorder="1" applyAlignment="1" applyProtection="1">
      <alignment horizontal="center" vertical="center" wrapText="1"/>
      <protection hidden="1"/>
    </xf>
    <xf numFmtId="0" fontId="3" fillId="0" borderId="5" xfId="5" applyFont="1" applyBorder="1" applyAlignment="1" applyProtection="1">
      <alignment horizontal="center" vertical="center" wrapText="1"/>
      <protection hidden="1"/>
    </xf>
    <xf numFmtId="0" fontId="3" fillId="0" borderId="6" xfId="5" applyFont="1" applyBorder="1" applyAlignment="1" applyProtection="1">
      <alignment horizontal="center" vertical="center" wrapText="1"/>
      <protection hidden="1"/>
    </xf>
    <xf numFmtId="0" fontId="3" fillId="0" borderId="8" xfId="5" applyFont="1" applyBorder="1" applyAlignment="1" applyProtection="1">
      <alignment horizontal="center" vertical="center" wrapText="1"/>
      <protection hidden="1"/>
    </xf>
    <xf numFmtId="0" fontId="3" fillId="0" borderId="9" xfId="5" applyFont="1" applyBorder="1" applyAlignment="1" applyProtection="1">
      <alignment horizontal="center" vertical="center" wrapText="1"/>
      <protection hidden="1"/>
    </xf>
    <xf numFmtId="0" fontId="10" fillId="0" borderId="0" xfId="4" applyNumberFormat="1" applyFont="1" applyFill="1" applyAlignment="1" applyProtection="1">
      <alignment horizontal="center" vertical="center"/>
      <protection hidden="1"/>
    </xf>
    <xf numFmtId="0" fontId="2" fillId="0" borderId="0" xfId="0" applyFont="1" applyFill="1" applyBorder="1" applyAlignment="1" applyProtection="1">
      <alignment horizontal="left" vertical="center" wrapText="1"/>
      <protection hidden="1"/>
    </xf>
    <xf numFmtId="0" fontId="5" fillId="2" borderId="0" xfId="5" applyFont="1" applyFill="1" applyBorder="1" applyAlignment="1" applyProtection="1">
      <alignment horizontal="center" vertical="center" wrapText="1"/>
      <protection hidden="1"/>
    </xf>
    <xf numFmtId="0" fontId="3" fillId="0" borderId="1" xfId="5" applyFont="1" applyFill="1" applyBorder="1" applyAlignment="1" applyProtection="1">
      <alignment horizontal="right" vertical="center" wrapText="1"/>
      <protection hidden="1"/>
    </xf>
  </cellXfs>
  <cellStyles count="7">
    <cellStyle name="常规" xfId="0" builtinId="0"/>
    <cellStyle name="常规 9" xfId="2"/>
    <cellStyle name="常规_2003年度行政事业单位决算报表" xfId="6"/>
    <cellStyle name="常规_2007年行政单位基层表样表" xfId="1"/>
    <cellStyle name="常规_2012年预算公开分析表（26个部门财政拨款三公经费）" xfId="4"/>
    <cellStyle name="常规_单位版－2008年度部门决算分析表" xfId="3"/>
    <cellStyle name="常规_事业单位部门决算报表（讨论稿） 2" xfId="5"/>
  </cellStyles>
  <dxfs count="7">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017&#24180;&#24230;&#37096;&#38376;&#20915;&#31639;&#25968;&#25454;&#36807;&#28193;&#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7&#24180;&#24230;&#37096;&#38376;&#20915;&#31639;&#25209;&#22797;&#34920;(&#21355;&#30417;&#2361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8 财政拨款结转和结余情况表"/>
      <sheetName val="CS09 中央单位驻外机构情况表"/>
      <sheetName val="CS10 中央单位驻外机构人员基本数字表"/>
      <sheetName val="CS11 住房公积金业务收支情况表"/>
      <sheetName val="CS12 项目支出明细表"/>
      <sheetName val="CS13 一般公共预算财政拨款项目支出明细表"/>
      <sheetName val="CS14 政府性基金预算财政拨款项目支出明细表"/>
      <sheetName val="LH01 部门决算量化评价表"/>
    </sheetNames>
    <sheetDataSet>
      <sheetData sheetId="0" refreshError="1">
        <row r="3">
          <cell r="A3" t="str">
            <v>编制单位：益阳市卫生计生综合监督执法局</v>
          </cell>
        </row>
        <row r="4">
          <cell r="F4" t="str">
            <v>支出</v>
          </cell>
        </row>
        <row r="5">
          <cell r="F5" t="str">
            <v>项目(按功能分类)</v>
          </cell>
        </row>
        <row r="6">
          <cell r="F6" t="str">
            <v>栏次</v>
          </cell>
        </row>
        <row r="7">
          <cell r="E7">
            <v>433.94</v>
          </cell>
          <cell r="F7" t="str">
            <v>一、一般公共服务支出</v>
          </cell>
          <cell r="G7" t="str">
            <v>37</v>
          </cell>
          <cell r="H7">
            <v>0</v>
          </cell>
          <cell r="I7">
            <v>0</v>
          </cell>
          <cell r="J7">
            <v>0</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14</v>
          </cell>
          <cell r="F13" t="str">
            <v>七、文化体育与传媒支出</v>
          </cell>
          <cell r="G13" t="str">
            <v>43</v>
          </cell>
          <cell r="H13">
            <v>0</v>
          </cell>
          <cell r="I13">
            <v>0</v>
          </cell>
          <cell r="J13">
            <v>0</v>
          </cell>
        </row>
        <row r="14">
          <cell r="F14" t="str">
            <v>八、社会保障和就业支出</v>
          </cell>
          <cell r="G14" t="str">
            <v>44</v>
          </cell>
          <cell r="H14">
            <v>0</v>
          </cell>
          <cell r="I14">
            <v>2.2999999999999998</v>
          </cell>
          <cell r="J14">
            <v>2.2999999999999998</v>
          </cell>
        </row>
        <row r="15">
          <cell r="F15" t="str">
            <v>九、医疗卫生与计划生育支出</v>
          </cell>
          <cell r="G15" t="str">
            <v>45</v>
          </cell>
          <cell r="H15">
            <v>305.70999999999998</v>
          </cell>
          <cell r="I15">
            <v>456.96</v>
          </cell>
          <cell r="J15">
            <v>456.96</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0</v>
          </cell>
          <cell r="J18">
            <v>0</v>
          </cell>
        </row>
        <row r="19">
          <cell r="F19" t="str">
            <v>十三、交通运输支出</v>
          </cell>
          <cell r="G19" t="str">
            <v>49</v>
          </cell>
          <cell r="H19">
            <v>0</v>
          </cell>
          <cell r="I19">
            <v>0</v>
          </cell>
          <cell r="J19">
            <v>0</v>
          </cell>
        </row>
        <row r="20">
          <cell r="F20" t="str">
            <v>十四、资源勘探信息等支出</v>
          </cell>
          <cell r="G20" t="str">
            <v>50</v>
          </cell>
          <cell r="H20">
            <v>0</v>
          </cell>
          <cell r="I20">
            <v>0</v>
          </cell>
          <cell r="J20">
            <v>0</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17.05</v>
          </cell>
          <cell r="I25">
            <v>17.05</v>
          </cell>
          <cell r="J25">
            <v>17.05</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结余分配</v>
          </cell>
          <cell r="O31">
            <v>0</v>
          </cell>
        </row>
        <row r="32">
          <cell r="E32">
            <v>28.41</v>
          </cell>
          <cell r="F32" t="str">
            <v>交纳所得税</v>
          </cell>
        </row>
        <row r="33">
          <cell r="F33" t="str">
            <v>提取职工福利基金</v>
          </cell>
        </row>
        <row r="34">
          <cell r="F34" t="str">
            <v>转入事业基金</v>
          </cell>
        </row>
        <row r="35">
          <cell r="F35" t="str">
            <v>其他</v>
          </cell>
        </row>
        <row r="36">
          <cell r="F36" t="str">
            <v>年末结转和结余</v>
          </cell>
          <cell r="O36">
            <v>0.04</v>
          </cell>
        </row>
        <row r="37">
          <cell r="F37" t="str">
            <v>基本支出结转</v>
          </cell>
        </row>
        <row r="38">
          <cell r="F38" t="str">
            <v>项目支出结转和结余</v>
          </cell>
        </row>
        <row r="39">
          <cell r="F39" t="str">
            <v>经营结余</v>
          </cell>
        </row>
        <row r="40">
          <cell r="F40" t="str">
            <v/>
          </cell>
        </row>
        <row r="41">
          <cell r="F41" t="str">
            <v/>
          </cell>
        </row>
        <row r="42">
          <cell r="E42">
            <v>476.35</v>
          </cell>
          <cell r="F42" t="str">
            <v>总计</v>
          </cell>
          <cell r="O42">
            <v>476.35</v>
          </cell>
        </row>
        <row r="43">
          <cell r="F43" t="str">
            <v/>
          </cell>
        </row>
      </sheetData>
      <sheetData sheetId="1" refreshError="1">
        <row r="4">
          <cell r="F4" t="str">
            <v>支     出</v>
          </cell>
        </row>
        <row r="5">
          <cell r="F5" t="str">
            <v>项目（按功能分类）</v>
          </cell>
        </row>
        <row r="6">
          <cell r="F6" t="str">
            <v/>
          </cell>
        </row>
        <row r="7">
          <cell r="F7" t="str">
            <v>栏    次</v>
          </cell>
        </row>
        <row r="8">
          <cell r="E8">
            <v>433.94</v>
          </cell>
          <cell r="F8" t="str">
            <v>一、一般公共服务支出</v>
          </cell>
          <cell r="G8" t="str">
            <v>31</v>
          </cell>
          <cell r="H8">
            <v>0</v>
          </cell>
          <cell r="I8">
            <v>0</v>
          </cell>
          <cell r="J8">
            <v>0</v>
          </cell>
          <cell r="K8">
            <v>0</v>
          </cell>
          <cell r="L8">
            <v>0</v>
          </cell>
          <cell r="M8">
            <v>0</v>
          </cell>
          <cell r="N8">
            <v>0</v>
          </cell>
          <cell r="O8">
            <v>0</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0</v>
          </cell>
          <cell r="I15">
            <v>0</v>
          </cell>
          <cell r="J15">
            <v>0</v>
          </cell>
          <cell r="K15">
            <v>2.2999999999999998</v>
          </cell>
          <cell r="L15">
            <v>2.2999999999999998</v>
          </cell>
          <cell r="M15">
            <v>0</v>
          </cell>
          <cell r="N15">
            <v>2.2999999999999998</v>
          </cell>
          <cell r="O15">
            <v>2.2999999999999998</v>
          </cell>
          <cell r="P15">
            <v>0</v>
          </cell>
        </row>
        <row r="16">
          <cell r="F16" t="str">
            <v>九、医疗卫生与计划生育支出</v>
          </cell>
          <cell r="G16" t="str">
            <v>39</v>
          </cell>
          <cell r="H16">
            <v>305.70999999999998</v>
          </cell>
          <cell r="I16">
            <v>305.70999999999998</v>
          </cell>
          <cell r="J16">
            <v>0</v>
          </cell>
          <cell r="K16">
            <v>414.59</v>
          </cell>
          <cell r="L16">
            <v>414.59</v>
          </cell>
          <cell r="M16">
            <v>0</v>
          </cell>
          <cell r="N16">
            <v>414.59</v>
          </cell>
          <cell r="O16">
            <v>414.59</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0</v>
          </cell>
          <cell r="L19">
            <v>0</v>
          </cell>
          <cell r="M19">
            <v>0</v>
          </cell>
          <cell r="N19">
            <v>0</v>
          </cell>
          <cell r="O19">
            <v>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0</v>
          </cell>
          <cell r="L21">
            <v>0</v>
          </cell>
          <cell r="M21">
            <v>0</v>
          </cell>
          <cell r="N21">
            <v>0</v>
          </cell>
          <cell r="O21">
            <v>0</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17.05</v>
          </cell>
          <cell r="I26">
            <v>17.05</v>
          </cell>
          <cell r="J26">
            <v>0</v>
          </cell>
          <cell r="K26">
            <v>17.05</v>
          </cell>
          <cell r="L26">
            <v>17.05</v>
          </cell>
          <cell r="M26">
            <v>0</v>
          </cell>
          <cell r="N26">
            <v>17.05</v>
          </cell>
          <cell r="O26">
            <v>17.05</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433.94</v>
          </cell>
          <cell r="F31" t="str">
            <v>本年支出合计</v>
          </cell>
          <cell r="Y31">
            <v>433.94</v>
          </cell>
          <cell r="Z31">
            <v>433.94</v>
          </cell>
          <cell r="AA31">
            <v>0</v>
          </cell>
        </row>
        <row r="32">
          <cell r="F32" t="str">
            <v/>
          </cell>
        </row>
        <row r="33">
          <cell r="E33">
            <v>0</v>
          </cell>
          <cell r="F33" t="str">
            <v>年末财政拨款结转和结余</v>
          </cell>
          <cell r="Y33">
            <v>0</v>
          </cell>
          <cell r="Z33">
            <v>0</v>
          </cell>
          <cell r="AA33">
            <v>0</v>
          </cell>
        </row>
        <row r="34">
          <cell r="E34">
            <v>0</v>
          </cell>
          <cell r="F34" t="str">
            <v>基本支出结转</v>
          </cell>
        </row>
        <row r="35">
          <cell r="E35">
            <v>0</v>
          </cell>
          <cell r="F35" t="str">
            <v>项目支出结转和结余</v>
          </cell>
        </row>
        <row r="36">
          <cell r="F36" t="str">
            <v/>
          </cell>
        </row>
        <row r="37">
          <cell r="E37">
            <v>433.94</v>
          </cell>
          <cell r="F37" t="str">
            <v>总计</v>
          </cell>
          <cell r="Y37">
            <v>433.94</v>
          </cell>
          <cell r="Z37">
            <v>433.94</v>
          </cell>
          <cell r="AA37">
            <v>0</v>
          </cell>
        </row>
        <row r="38">
          <cell r="F38" t="str">
            <v/>
          </cell>
        </row>
      </sheetData>
      <sheetData sheetId="2" refreshError="1"/>
      <sheetData sheetId="3" refreshError="1">
        <row r="9">
          <cell r="E9">
            <v>447.94</v>
          </cell>
          <cell r="F9">
            <v>433.94</v>
          </cell>
          <cell r="G9">
            <v>0</v>
          </cell>
          <cell r="H9">
            <v>0</v>
          </cell>
          <cell r="I9">
            <v>0</v>
          </cell>
          <cell r="J9">
            <v>0</v>
          </cell>
          <cell r="K9">
            <v>14</v>
          </cell>
        </row>
        <row r="10">
          <cell r="A10" t="str">
            <v>208</v>
          </cell>
          <cell r="B10" t="str">
            <v/>
          </cell>
          <cell r="C10" t="str">
            <v/>
          </cell>
          <cell r="D10" t="str">
            <v>社会保障和就业支出</v>
          </cell>
          <cell r="E10">
            <v>2.2999999999999998</v>
          </cell>
          <cell r="F10">
            <v>2.2999999999999998</v>
          </cell>
          <cell r="G10">
            <v>0</v>
          </cell>
          <cell r="H10">
            <v>0</v>
          </cell>
          <cell r="I10">
            <v>0</v>
          </cell>
          <cell r="J10">
            <v>0</v>
          </cell>
          <cell r="K10">
            <v>0</v>
          </cell>
        </row>
        <row r="11">
          <cell r="A11" t="str">
            <v>20805</v>
          </cell>
          <cell r="B11" t="str">
            <v/>
          </cell>
          <cell r="C11" t="str">
            <v/>
          </cell>
          <cell r="D11" t="str">
            <v>行政事业单位离退休</v>
          </cell>
          <cell r="E11">
            <v>2.2999999999999998</v>
          </cell>
          <cell r="F11">
            <v>2.2999999999999998</v>
          </cell>
          <cell r="G11">
            <v>0</v>
          </cell>
          <cell r="H11">
            <v>0</v>
          </cell>
          <cell r="I11">
            <v>0</v>
          </cell>
          <cell r="J11">
            <v>0</v>
          </cell>
          <cell r="K11">
            <v>0</v>
          </cell>
        </row>
        <row r="12">
          <cell r="A12" t="str">
            <v>2080501</v>
          </cell>
          <cell r="B12" t="str">
            <v/>
          </cell>
          <cell r="C12" t="str">
            <v/>
          </cell>
          <cell r="D12" t="str">
            <v>归口管理的行政单位离退休</v>
          </cell>
          <cell r="E12">
            <v>2.2999999999999998</v>
          </cell>
          <cell r="F12">
            <v>2.2999999999999998</v>
          </cell>
          <cell r="G12">
            <v>0</v>
          </cell>
          <cell r="H12">
            <v>0</v>
          </cell>
          <cell r="I12">
            <v>0</v>
          </cell>
          <cell r="J12">
            <v>0</v>
          </cell>
          <cell r="K12">
            <v>0</v>
          </cell>
        </row>
        <row r="13">
          <cell r="A13" t="str">
            <v>210</v>
          </cell>
          <cell r="B13" t="str">
            <v/>
          </cell>
          <cell r="C13" t="str">
            <v/>
          </cell>
          <cell r="D13" t="str">
            <v>医疗卫生与计划生育支出</v>
          </cell>
          <cell r="E13">
            <v>428.59</v>
          </cell>
          <cell r="F13">
            <v>414.59</v>
          </cell>
          <cell r="G13">
            <v>0</v>
          </cell>
          <cell r="H13">
            <v>0</v>
          </cell>
          <cell r="I13">
            <v>0</v>
          </cell>
          <cell r="J13">
            <v>0</v>
          </cell>
          <cell r="K13">
            <v>14</v>
          </cell>
        </row>
        <row r="14">
          <cell r="A14" t="str">
            <v>21004</v>
          </cell>
          <cell r="B14" t="str">
            <v/>
          </cell>
          <cell r="C14" t="str">
            <v/>
          </cell>
          <cell r="D14" t="str">
            <v>公共卫生</v>
          </cell>
          <cell r="E14">
            <v>395.64</v>
          </cell>
          <cell r="F14">
            <v>381.64</v>
          </cell>
          <cell r="G14">
            <v>0</v>
          </cell>
          <cell r="H14">
            <v>0</v>
          </cell>
          <cell r="I14">
            <v>0</v>
          </cell>
          <cell r="J14">
            <v>0</v>
          </cell>
          <cell r="K14">
            <v>14</v>
          </cell>
        </row>
        <row r="15">
          <cell r="A15" t="str">
            <v>2100402</v>
          </cell>
          <cell r="B15" t="str">
            <v/>
          </cell>
          <cell r="C15" t="str">
            <v/>
          </cell>
          <cell r="D15" t="str">
            <v>卫生监督机构</v>
          </cell>
          <cell r="E15">
            <v>379.64</v>
          </cell>
          <cell r="F15">
            <v>365.64</v>
          </cell>
          <cell r="G15">
            <v>0</v>
          </cell>
          <cell r="H15">
            <v>0</v>
          </cell>
          <cell r="I15">
            <v>0</v>
          </cell>
          <cell r="J15">
            <v>0</v>
          </cell>
          <cell r="K15">
            <v>14</v>
          </cell>
        </row>
        <row r="16">
          <cell r="A16" t="str">
            <v>2100499</v>
          </cell>
          <cell r="B16" t="str">
            <v/>
          </cell>
          <cell r="C16" t="str">
            <v/>
          </cell>
          <cell r="D16" t="str">
            <v>其他公共卫生支出</v>
          </cell>
          <cell r="E16">
            <v>16</v>
          </cell>
          <cell r="F16">
            <v>16</v>
          </cell>
          <cell r="G16">
            <v>0</v>
          </cell>
          <cell r="H16">
            <v>0</v>
          </cell>
          <cell r="I16">
            <v>0</v>
          </cell>
          <cell r="J16">
            <v>0</v>
          </cell>
          <cell r="K16">
            <v>0</v>
          </cell>
        </row>
        <row r="17">
          <cell r="A17" t="str">
            <v>21010</v>
          </cell>
          <cell r="B17" t="str">
            <v/>
          </cell>
          <cell r="C17" t="str">
            <v/>
          </cell>
          <cell r="D17" t="str">
            <v>食品和药品监督管理事务</v>
          </cell>
          <cell r="E17">
            <v>15</v>
          </cell>
          <cell r="F17">
            <v>15</v>
          </cell>
          <cell r="G17">
            <v>0</v>
          </cell>
          <cell r="H17">
            <v>0</v>
          </cell>
          <cell r="I17">
            <v>0</v>
          </cell>
          <cell r="J17">
            <v>0</v>
          </cell>
          <cell r="K17">
            <v>0</v>
          </cell>
        </row>
        <row r="18">
          <cell r="A18" t="str">
            <v>2101099</v>
          </cell>
          <cell r="B18" t="str">
            <v/>
          </cell>
          <cell r="C18" t="str">
            <v/>
          </cell>
          <cell r="D18" t="str">
            <v>其他食品和药品监督管理事务支出</v>
          </cell>
          <cell r="E18">
            <v>15</v>
          </cell>
          <cell r="F18">
            <v>15</v>
          </cell>
          <cell r="G18">
            <v>0</v>
          </cell>
          <cell r="H18">
            <v>0</v>
          </cell>
          <cell r="I18">
            <v>0</v>
          </cell>
          <cell r="J18">
            <v>0</v>
          </cell>
          <cell r="K18">
            <v>0</v>
          </cell>
        </row>
        <row r="19">
          <cell r="A19" t="str">
            <v>21011</v>
          </cell>
          <cell r="B19" t="str">
            <v/>
          </cell>
          <cell r="C19" t="str">
            <v/>
          </cell>
          <cell r="D19" t="str">
            <v>行政事业单位医疗★</v>
          </cell>
          <cell r="E19">
            <v>17.95</v>
          </cell>
          <cell r="F19">
            <v>17.95</v>
          </cell>
          <cell r="G19">
            <v>0</v>
          </cell>
          <cell r="H19">
            <v>0</v>
          </cell>
          <cell r="I19">
            <v>0</v>
          </cell>
          <cell r="J19">
            <v>0</v>
          </cell>
          <cell r="K19">
            <v>0</v>
          </cell>
        </row>
        <row r="20">
          <cell r="A20" t="str">
            <v>2101101</v>
          </cell>
          <cell r="B20" t="str">
            <v/>
          </cell>
          <cell r="C20" t="str">
            <v/>
          </cell>
          <cell r="D20" t="str">
            <v>行政单位医疗★</v>
          </cell>
          <cell r="E20">
            <v>17.95</v>
          </cell>
          <cell r="F20">
            <v>17.95</v>
          </cell>
          <cell r="G20">
            <v>0</v>
          </cell>
          <cell r="H20">
            <v>0</v>
          </cell>
          <cell r="I20">
            <v>0</v>
          </cell>
          <cell r="J20">
            <v>0</v>
          </cell>
          <cell r="K20">
            <v>0</v>
          </cell>
        </row>
        <row r="21">
          <cell r="A21" t="str">
            <v>221</v>
          </cell>
          <cell r="B21" t="str">
            <v/>
          </cell>
          <cell r="C21" t="str">
            <v/>
          </cell>
          <cell r="D21" t="str">
            <v>住房保障支出</v>
          </cell>
          <cell r="E21">
            <v>17.05</v>
          </cell>
          <cell r="F21">
            <v>17.05</v>
          </cell>
          <cell r="G21">
            <v>0</v>
          </cell>
          <cell r="H21">
            <v>0</v>
          </cell>
          <cell r="I21">
            <v>0</v>
          </cell>
          <cell r="J21">
            <v>0</v>
          </cell>
          <cell r="K21">
            <v>0</v>
          </cell>
        </row>
        <row r="22">
          <cell r="A22" t="str">
            <v>22102</v>
          </cell>
          <cell r="B22" t="str">
            <v/>
          </cell>
          <cell r="C22" t="str">
            <v/>
          </cell>
          <cell r="D22" t="str">
            <v>住房改革支出</v>
          </cell>
          <cell r="E22">
            <v>17.05</v>
          </cell>
          <cell r="F22">
            <v>17.05</v>
          </cell>
          <cell r="G22">
            <v>0</v>
          </cell>
          <cell r="H22">
            <v>0</v>
          </cell>
          <cell r="I22">
            <v>0</v>
          </cell>
          <cell r="J22">
            <v>0</v>
          </cell>
          <cell r="K22">
            <v>0</v>
          </cell>
        </row>
        <row r="23">
          <cell r="A23" t="str">
            <v>2210201</v>
          </cell>
          <cell r="B23" t="str">
            <v/>
          </cell>
          <cell r="C23" t="str">
            <v/>
          </cell>
          <cell r="D23" t="str">
            <v>住房公积金</v>
          </cell>
          <cell r="E23">
            <v>17.05</v>
          </cell>
          <cell r="F23">
            <v>17.05</v>
          </cell>
          <cell r="G23">
            <v>0</v>
          </cell>
          <cell r="H23">
            <v>0</v>
          </cell>
          <cell r="I23">
            <v>0</v>
          </cell>
          <cell r="J23">
            <v>0</v>
          </cell>
          <cell r="K23">
            <v>0</v>
          </cell>
        </row>
        <row r="25">
          <cell r="G25" t="str">
            <v>—4.%d —</v>
          </cell>
        </row>
      </sheetData>
      <sheetData sheetId="4" refreshError="1">
        <row r="9">
          <cell r="E9">
            <v>476.31</v>
          </cell>
          <cell r="F9">
            <v>453.16</v>
          </cell>
          <cell r="G9">
            <v>23.15</v>
          </cell>
          <cell r="H9">
            <v>0</v>
          </cell>
          <cell r="I9">
            <v>0</v>
          </cell>
          <cell r="J9">
            <v>0</v>
          </cell>
        </row>
        <row r="10">
          <cell r="A10" t="str">
            <v>208</v>
          </cell>
          <cell r="B10" t="str">
            <v/>
          </cell>
          <cell r="C10" t="str">
            <v/>
          </cell>
          <cell r="D10" t="str">
            <v>社会保障和就业支出</v>
          </cell>
          <cell r="E10">
            <v>2.2999999999999998</v>
          </cell>
          <cell r="F10">
            <v>2.2999999999999998</v>
          </cell>
          <cell r="G10">
            <v>0</v>
          </cell>
          <cell r="H10">
            <v>0</v>
          </cell>
          <cell r="I10">
            <v>0</v>
          </cell>
          <cell r="J10">
            <v>0</v>
          </cell>
        </row>
        <row r="11">
          <cell r="A11" t="str">
            <v>20805</v>
          </cell>
          <cell r="B11" t="str">
            <v/>
          </cell>
          <cell r="C11" t="str">
            <v/>
          </cell>
          <cell r="D11" t="str">
            <v>行政事业单位离退休</v>
          </cell>
          <cell r="E11">
            <v>2.2999999999999998</v>
          </cell>
          <cell r="F11">
            <v>2.2999999999999998</v>
          </cell>
          <cell r="G11">
            <v>0</v>
          </cell>
          <cell r="H11">
            <v>0</v>
          </cell>
          <cell r="I11">
            <v>0</v>
          </cell>
          <cell r="J11">
            <v>0</v>
          </cell>
        </row>
        <row r="12">
          <cell r="A12" t="str">
            <v>2080501</v>
          </cell>
          <cell r="B12" t="str">
            <v/>
          </cell>
          <cell r="C12" t="str">
            <v/>
          </cell>
          <cell r="D12" t="str">
            <v>归口管理的行政单位离退休</v>
          </cell>
          <cell r="E12">
            <v>2.2999999999999998</v>
          </cell>
          <cell r="F12">
            <v>2.2999999999999998</v>
          </cell>
          <cell r="G12">
            <v>0</v>
          </cell>
          <cell r="H12">
            <v>0</v>
          </cell>
          <cell r="I12">
            <v>0</v>
          </cell>
          <cell r="J12">
            <v>0</v>
          </cell>
        </row>
        <row r="13">
          <cell r="A13" t="str">
            <v>210</v>
          </cell>
          <cell r="B13" t="str">
            <v/>
          </cell>
          <cell r="C13" t="str">
            <v/>
          </cell>
          <cell r="D13" t="str">
            <v>医疗卫生与计划生育支出</v>
          </cell>
          <cell r="E13">
            <v>456.96</v>
          </cell>
          <cell r="F13">
            <v>433.81</v>
          </cell>
          <cell r="G13">
            <v>23.15</v>
          </cell>
          <cell r="H13">
            <v>0</v>
          </cell>
          <cell r="I13">
            <v>0</v>
          </cell>
          <cell r="J13">
            <v>0</v>
          </cell>
        </row>
        <row r="14">
          <cell r="A14" t="str">
            <v>21004</v>
          </cell>
          <cell r="B14" t="str">
            <v/>
          </cell>
          <cell r="C14" t="str">
            <v/>
          </cell>
          <cell r="D14" t="str">
            <v>公共卫生</v>
          </cell>
          <cell r="E14">
            <v>412.44</v>
          </cell>
          <cell r="F14">
            <v>400.86</v>
          </cell>
          <cell r="G14">
            <v>11.58</v>
          </cell>
          <cell r="H14">
            <v>0</v>
          </cell>
          <cell r="I14">
            <v>0</v>
          </cell>
          <cell r="J14">
            <v>0</v>
          </cell>
        </row>
        <row r="15">
          <cell r="A15" t="str">
            <v>2100402</v>
          </cell>
          <cell r="B15" t="str">
            <v/>
          </cell>
          <cell r="C15" t="str">
            <v/>
          </cell>
          <cell r="D15" t="str">
            <v>卫生监督机构</v>
          </cell>
          <cell r="E15">
            <v>396.44</v>
          </cell>
          <cell r="F15">
            <v>384.86</v>
          </cell>
          <cell r="G15">
            <v>11.58</v>
          </cell>
          <cell r="H15">
            <v>0</v>
          </cell>
          <cell r="I15">
            <v>0</v>
          </cell>
          <cell r="J15">
            <v>0</v>
          </cell>
        </row>
        <row r="16">
          <cell r="A16" t="str">
            <v>2100499</v>
          </cell>
          <cell r="B16" t="str">
            <v/>
          </cell>
          <cell r="C16" t="str">
            <v/>
          </cell>
          <cell r="D16" t="str">
            <v>其他公共卫生支出</v>
          </cell>
          <cell r="E16">
            <v>16</v>
          </cell>
          <cell r="F16">
            <v>16</v>
          </cell>
          <cell r="G16">
            <v>0</v>
          </cell>
          <cell r="H16">
            <v>0</v>
          </cell>
          <cell r="I16">
            <v>0</v>
          </cell>
          <cell r="J16">
            <v>0</v>
          </cell>
        </row>
        <row r="17">
          <cell r="A17" t="str">
            <v>21010</v>
          </cell>
          <cell r="B17" t="str">
            <v/>
          </cell>
          <cell r="C17" t="str">
            <v/>
          </cell>
          <cell r="D17" t="str">
            <v>食品和药品监督管理事务</v>
          </cell>
          <cell r="E17">
            <v>26.57</v>
          </cell>
          <cell r="F17">
            <v>15</v>
          </cell>
          <cell r="G17">
            <v>11.57</v>
          </cell>
          <cell r="H17">
            <v>0</v>
          </cell>
          <cell r="I17">
            <v>0</v>
          </cell>
          <cell r="J17">
            <v>0</v>
          </cell>
        </row>
        <row r="18">
          <cell r="A18" t="str">
            <v>2101002</v>
          </cell>
          <cell r="B18" t="str">
            <v/>
          </cell>
          <cell r="C18" t="str">
            <v/>
          </cell>
          <cell r="D18" t="str">
            <v>一般行政管理事务</v>
          </cell>
          <cell r="E18">
            <v>11.57</v>
          </cell>
          <cell r="F18">
            <v>0</v>
          </cell>
          <cell r="G18">
            <v>11.57</v>
          </cell>
          <cell r="H18">
            <v>0</v>
          </cell>
          <cell r="I18">
            <v>0</v>
          </cell>
          <cell r="J18">
            <v>0</v>
          </cell>
        </row>
        <row r="19">
          <cell r="A19" t="str">
            <v>2101099</v>
          </cell>
          <cell r="B19" t="str">
            <v/>
          </cell>
          <cell r="C19" t="str">
            <v/>
          </cell>
          <cell r="D19" t="str">
            <v>其他食品和药品监督管理事务支出</v>
          </cell>
          <cell r="E19">
            <v>15</v>
          </cell>
          <cell r="F19">
            <v>15</v>
          </cell>
          <cell r="G19">
            <v>0</v>
          </cell>
          <cell r="H19">
            <v>0</v>
          </cell>
          <cell r="I19">
            <v>0</v>
          </cell>
          <cell r="J19">
            <v>0</v>
          </cell>
        </row>
        <row r="20">
          <cell r="A20" t="str">
            <v>21011</v>
          </cell>
          <cell r="B20" t="str">
            <v/>
          </cell>
          <cell r="C20" t="str">
            <v/>
          </cell>
          <cell r="D20" t="str">
            <v>行政事业单位医疗★</v>
          </cell>
          <cell r="E20">
            <v>17.95</v>
          </cell>
          <cell r="F20">
            <v>17.95</v>
          </cell>
          <cell r="G20">
            <v>0</v>
          </cell>
          <cell r="H20">
            <v>0</v>
          </cell>
          <cell r="I20">
            <v>0</v>
          </cell>
          <cell r="J20">
            <v>0</v>
          </cell>
        </row>
        <row r="21">
          <cell r="A21" t="str">
            <v>2101101</v>
          </cell>
          <cell r="B21" t="str">
            <v/>
          </cell>
          <cell r="C21" t="str">
            <v/>
          </cell>
          <cell r="D21" t="str">
            <v>行政单位医疗★</v>
          </cell>
          <cell r="E21">
            <v>17.95</v>
          </cell>
          <cell r="F21">
            <v>17.95</v>
          </cell>
          <cell r="G21">
            <v>0</v>
          </cell>
          <cell r="H21">
            <v>0</v>
          </cell>
          <cell r="I21">
            <v>0</v>
          </cell>
          <cell r="J21">
            <v>0</v>
          </cell>
        </row>
        <row r="22">
          <cell r="A22" t="str">
            <v>221</v>
          </cell>
          <cell r="B22" t="str">
            <v/>
          </cell>
          <cell r="C22" t="str">
            <v/>
          </cell>
          <cell r="D22" t="str">
            <v>住房保障支出</v>
          </cell>
          <cell r="E22">
            <v>17.05</v>
          </cell>
          <cell r="F22">
            <v>17.05</v>
          </cell>
          <cell r="G22">
            <v>0</v>
          </cell>
          <cell r="H22">
            <v>0</v>
          </cell>
          <cell r="I22">
            <v>0</v>
          </cell>
          <cell r="J22">
            <v>0</v>
          </cell>
        </row>
        <row r="23">
          <cell r="A23" t="str">
            <v>22102</v>
          </cell>
          <cell r="B23" t="str">
            <v/>
          </cell>
          <cell r="C23" t="str">
            <v/>
          </cell>
          <cell r="D23" t="str">
            <v>住房改革支出</v>
          </cell>
          <cell r="E23">
            <v>17.05</v>
          </cell>
          <cell r="F23">
            <v>17.05</v>
          </cell>
          <cell r="G23">
            <v>0</v>
          </cell>
          <cell r="H23">
            <v>0</v>
          </cell>
          <cell r="I23">
            <v>0</v>
          </cell>
          <cell r="J23">
            <v>0</v>
          </cell>
        </row>
        <row r="24">
          <cell r="A24" t="str">
            <v>2210201</v>
          </cell>
          <cell r="B24" t="str">
            <v/>
          </cell>
          <cell r="C24" t="str">
            <v/>
          </cell>
          <cell r="D24" t="str">
            <v>住房公积金</v>
          </cell>
          <cell r="E24">
            <v>17.05</v>
          </cell>
          <cell r="F24">
            <v>17.05</v>
          </cell>
          <cell r="G24">
            <v>0</v>
          </cell>
          <cell r="H24">
            <v>0</v>
          </cell>
          <cell r="I24">
            <v>0</v>
          </cell>
          <cell r="J24">
            <v>0</v>
          </cell>
        </row>
        <row r="26">
          <cell r="F26" t="str">
            <v>— 4.%d —</v>
          </cell>
        </row>
      </sheetData>
      <sheetData sheetId="5" refreshError="1"/>
      <sheetData sheetId="6" refreshError="1"/>
      <sheetData sheetId="7" refreshError="1"/>
      <sheetData sheetId="8" refreshError="1"/>
      <sheetData sheetId="9" refreshError="1"/>
      <sheetData sheetId="10" refreshError="1"/>
      <sheetData sheetId="11" refreshError="1">
        <row r="9">
          <cell r="K9">
            <v>433.94</v>
          </cell>
          <cell r="L9">
            <v>433.94</v>
          </cell>
          <cell r="O9">
            <v>0</v>
          </cell>
        </row>
      </sheetData>
      <sheetData sheetId="12" refreshError="1"/>
      <sheetData sheetId="13" refreshError="1">
        <row r="9">
          <cell r="E9">
            <v>433.94</v>
          </cell>
          <cell r="F9">
            <v>242.27</v>
          </cell>
          <cell r="G9">
            <v>80.44</v>
          </cell>
          <cell r="H9">
            <v>59.92</v>
          </cell>
          <cell r="I9">
            <v>0</v>
          </cell>
          <cell r="J9">
            <v>29.12</v>
          </cell>
          <cell r="K9">
            <v>0</v>
          </cell>
          <cell r="L9">
            <v>47.03</v>
          </cell>
          <cell r="M9">
            <v>12.31</v>
          </cell>
          <cell r="N9">
            <v>4.41</v>
          </cell>
          <cell r="O9">
            <v>9.0299999999999994</v>
          </cell>
          <cell r="P9">
            <v>125.61</v>
          </cell>
          <cell r="Q9">
            <v>16.03</v>
          </cell>
          <cell r="R9">
            <v>10.84</v>
          </cell>
          <cell r="S9">
            <v>0</v>
          </cell>
          <cell r="T9">
            <v>0</v>
          </cell>
          <cell r="U9">
            <v>0</v>
          </cell>
          <cell r="V9">
            <v>10</v>
          </cell>
          <cell r="W9">
            <v>1.94</v>
          </cell>
          <cell r="X9">
            <v>0</v>
          </cell>
          <cell r="Y9">
            <v>0</v>
          </cell>
          <cell r="Z9">
            <v>8.7799999999999994</v>
          </cell>
          <cell r="AA9">
            <v>0</v>
          </cell>
          <cell r="AB9">
            <v>4.59</v>
          </cell>
          <cell r="AC9">
            <v>6.04</v>
          </cell>
          <cell r="AD9">
            <v>2.02</v>
          </cell>
          <cell r="AE9">
            <v>9.81</v>
          </cell>
          <cell r="AF9">
            <v>7.13</v>
          </cell>
          <cell r="AG9">
            <v>0</v>
          </cell>
          <cell r="AH9">
            <v>0</v>
          </cell>
          <cell r="AI9">
            <v>0</v>
          </cell>
          <cell r="AJ9">
            <v>2.0499999999999998</v>
          </cell>
          <cell r="AK9">
            <v>1</v>
          </cell>
          <cell r="AL9">
            <v>2.84</v>
          </cell>
          <cell r="AM9">
            <v>6.31</v>
          </cell>
          <cell r="AN9">
            <v>14.59</v>
          </cell>
          <cell r="AO9">
            <v>17.88</v>
          </cell>
          <cell r="AP9">
            <v>0</v>
          </cell>
          <cell r="AQ9">
            <v>3.76</v>
          </cell>
          <cell r="AR9">
            <v>36.08</v>
          </cell>
          <cell r="AS9">
            <v>0</v>
          </cell>
          <cell r="AT9">
            <v>7.56</v>
          </cell>
          <cell r="AU9">
            <v>0</v>
          </cell>
          <cell r="AV9">
            <v>0</v>
          </cell>
          <cell r="AW9">
            <v>2.09</v>
          </cell>
          <cell r="AX9">
            <v>0</v>
          </cell>
          <cell r="AY9">
            <v>0</v>
          </cell>
          <cell r="AZ9">
            <v>0</v>
          </cell>
          <cell r="BA9">
            <v>0.61</v>
          </cell>
          <cell r="BB9">
            <v>0</v>
          </cell>
          <cell r="BC9">
            <v>24.12</v>
          </cell>
          <cell r="BD9">
            <v>0</v>
          </cell>
          <cell r="BE9">
            <v>0</v>
          </cell>
          <cell r="BF9">
            <v>0</v>
          </cell>
          <cell r="BG9">
            <v>0.22</v>
          </cell>
          <cell r="BH9">
            <v>1.48</v>
          </cell>
          <cell r="BT9">
            <v>29.98</v>
          </cell>
          <cell r="BU9">
            <v>0</v>
          </cell>
          <cell r="BV9">
            <v>1.79</v>
          </cell>
          <cell r="BW9">
            <v>0</v>
          </cell>
          <cell r="BX9">
            <v>0</v>
          </cell>
          <cell r="BY9">
            <v>0</v>
          </cell>
          <cell r="BZ9">
            <v>0</v>
          </cell>
          <cell r="CA9">
            <v>0</v>
          </cell>
          <cell r="CB9">
            <v>0</v>
          </cell>
          <cell r="CC9">
            <v>0</v>
          </cell>
          <cell r="CD9">
            <v>0</v>
          </cell>
          <cell r="CE9">
            <v>0</v>
          </cell>
          <cell r="CF9">
            <v>28.19</v>
          </cell>
          <cell r="CG9">
            <v>0</v>
          </cell>
          <cell r="CI9">
            <v>0</v>
          </cell>
          <cell r="CJ9">
            <v>0</v>
          </cell>
          <cell r="CK9">
            <v>0</v>
          </cell>
          <cell r="CL9">
            <v>0</v>
          </cell>
          <cell r="CM9">
            <v>0</v>
          </cell>
          <cell r="CN9">
            <v>0</v>
          </cell>
          <cell r="CO9">
            <v>0</v>
          </cell>
          <cell r="CP9">
            <v>0</v>
          </cell>
          <cell r="CQ9">
            <v>0</v>
          </cell>
          <cell r="CR9">
            <v>0</v>
          </cell>
          <cell r="CS9">
            <v>0</v>
          </cell>
        </row>
      </sheetData>
      <sheetData sheetId="14" refreshError="1"/>
      <sheetData sheetId="15" refreshError="1">
        <row r="9">
          <cell r="E9" t="str">
            <v/>
          </cell>
          <cell r="H9" t="str">
            <v/>
          </cell>
          <cell r="K9" t="str">
            <v/>
          </cell>
          <cell r="L9" t="str">
            <v/>
          </cell>
          <cell r="O9" t="str">
            <v/>
          </cell>
          <cell r="P9" t="str">
            <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row r="6">
          <cell r="D6">
            <v>49.91</v>
          </cell>
        </row>
        <row r="7">
          <cell r="D7">
            <v>0</v>
          </cell>
        </row>
        <row r="8">
          <cell r="D8">
            <v>42.78</v>
          </cell>
        </row>
        <row r="9">
          <cell r="D9">
            <v>28.19</v>
          </cell>
        </row>
        <row r="10">
          <cell r="D10">
            <v>14.59</v>
          </cell>
        </row>
        <row r="11">
          <cell r="D11">
            <v>7.13</v>
          </cell>
        </row>
        <row r="16">
          <cell r="D16">
            <v>0</v>
          </cell>
        </row>
        <row r="17">
          <cell r="D17">
            <v>0</v>
          </cell>
        </row>
        <row r="18">
          <cell r="D18">
            <v>1</v>
          </cell>
        </row>
        <row r="19">
          <cell r="D19">
            <v>3</v>
          </cell>
        </row>
        <row r="20">
          <cell r="D20">
            <v>40</v>
          </cell>
        </row>
        <row r="22">
          <cell r="D22">
            <v>200</v>
          </cell>
        </row>
        <row r="24">
          <cell r="D24">
            <v>0</v>
          </cell>
        </row>
        <row r="25">
          <cell r="D25">
            <v>0</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封面"/>
      <sheetName val="01收入支出决算总表"/>
      <sheetName val="02收入决算表"/>
      <sheetName val="03支出决算表"/>
      <sheetName val="04财政拨款收入支出决算总表"/>
      <sheetName val="05一般公共预算财政拨款支出决算表"/>
      <sheetName val="g06一般公共预算财政拨款基本支出决算表"/>
      <sheetName val="07“三公”经费公共预算财政拨款支出决算表"/>
      <sheetName val="08政府性基金预算财政拨款支出决算表"/>
    </sheetNames>
    <sheetDataSet>
      <sheetData sheetId="0"/>
      <sheetData sheetId="1"/>
      <sheetData sheetId="2">
        <row r="3">
          <cell r="A3" t="str">
            <v>部门：益阳市卫生计生综合监督执法局</v>
          </cell>
        </row>
      </sheetData>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20"/>
  <sheetViews>
    <sheetView tabSelected="1" workbookViewId="0">
      <selection activeCell="A16" sqref="A16:G16"/>
    </sheetView>
  </sheetViews>
  <sheetFormatPr defaultColWidth="9" defaultRowHeight="14.25"/>
  <cols>
    <col min="1" max="1" width="10.5" style="158" customWidth="1"/>
    <col min="2" max="2" width="30" style="158" customWidth="1"/>
    <col min="3" max="3" width="9.25" style="158" customWidth="1"/>
    <col min="4" max="4" width="28" style="158" customWidth="1"/>
    <col min="5" max="5" width="9" style="158"/>
    <col min="6" max="6" width="12" style="158" customWidth="1"/>
    <col min="7" max="7" width="9" style="158"/>
    <col min="8" max="16384" width="9" style="157"/>
  </cols>
  <sheetData>
    <row r="1" spans="1:11" ht="18.75">
      <c r="A1" s="159"/>
      <c r="B1" s="160"/>
      <c r="C1" s="160"/>
      <c r="D1" s="160"/>
      <c r="E1" s="160"/>
      <c r="F1" s="160"/>
      <c r="G1" s="160"/>
    </row>
    <row r="2" spans="1:11">
      <c r="A2" s="160"/>
      <c r="B2" s="160"/>
      <c r="C2" s="160"/>
      <c r="D2" s="160"/>
      <c r="E2" s="160"/>
      <c r="F2" s="160"/>
      <c r="G2" s="160"/>
    </row>
    <row r="3" spans="1:11" ht="30" customHeight="1">
      <c r="A3" s="160"/>
      <c r="B3" s="160"/>
      <c r="C3" s="160"/>
      <c r="D3" s="160"/>
      <c r="E3" s="160"/>
      <c r="F3" s="160"/>
      <c r="G3" s="160"/>
    </row>
    <row r="4" spans="1:11" ht="30" customHeight="1">
      <c r="A4" s="160"/>
      <c r="B4" s="160"/>
      <c r="C4" s="160"/>
      <c r="D4" s="160"/>
      <c r="E4" s="160"/>
      <c r="F4" s="160"/>
      <c r="G4" s="160"/>
    </row>
    <row r="5" spans="1:11" ht="60" customHeight="1">
      <c r="A5" s="177" t="s">
        <v>0</v>
      </c>
      <c r="B5" s="177"/>
      <c r="C5" s="177"/>
      <c r="D5" s="177"/>
      <c r="E5" s="177"/>
      <c r="F5" s="177"/>
      <c r="G5" s="177"/>
    </row>
    <row r="6" spans="1:11" ht="18" customHeight="1">
      <c r="A6" s="177"/>
      <c r="B6" s="177"/>
      <c r="C6" s="177"/>
      <c r="D6" s="177"/>
      <c r="E6" s="177"/>
      <c r="F6" s="177"/>
      <c r="G6" s="177"/>
    </row>
    <row r="7" spans="1:11" ht="45.75" customHeight="1">
      <c r="A7" s="161"/>
      <c r="B7" s="162"/>
      <c r="C7" s="178"/>
      <c r="D7" s="178"/>
      <c r="E7" s="178"/>
      <c r="F7" s="178"/>
      <c r="G7" s="161"/>
      <c r="J7" s="167"/>
    </row>
    <row r="8" spans="1:11" ht="37.5" customHeight="1">
      <c r="A8" s="163"/>
      <c r="B8" s="164" t="s">
        <v>333</v>
      </c>
      <c r="C8" s="157"/>
      <c r="D8" s="157"/>
      <c r="E8" s="157"/>
      <c r="F8" s="157"/>
      <c r="G8" s="163"/>
      <c r="K8" s="167"/>
    </row>
    <row r="9" spans="1:11">
      <c r="A9" s="160"/>
      <c r="B9" s="160"/>
      <c r="C9" s="160"/>
      <c r="D9" s="160"/>
      <c r="E9" s="160"/>
      <c r="F9" s="160"/>
      <c r="G9" s="160"/>
    </row>
    <row r="10" spans="1:11">
      <c r="A10" s="160"/>
      <c r="B10" s="160"/>
      <c r="C10" s="160"/>
      <c r="D10" s="160"/>
      <c r="E10" s="160"/>
      <c r="F10" s="160"/>
      <c r="G10" s="160"/>
    </row>
    <row r="11" spans="1:11" ht="37.5" customHeight="1">
      <c r="A11" s="160"/>
      <c r="B11" s="164" t="s">
        <v>334</v>
      </c>
      <c r="C11" s="178" t="s">
        <v>1</v>
      </c>
      <c r="D11" s="178"/>
      <c r="E11" s="178"/>
      <c r="F11" s="178"/>
      <c r="G11" s="160"/>
    </row>
    <row r="12" spans="1:11">
      <c r="A12" s="160"/>
      <c r="B12" s="160"/>
      <c r="C12" s="160"/>
      <c r="D12" s="160"/>
      <c r="E12" s="160"/>
      <c r="F12" s="160"/>
      <c r="G12" s="160"/>
    </row>
    <row r="13" spans="1:11">
      <c r="A13" s="160"/>
      <c r="B13" s="160"/>
      <c r="C13" s="160"/>
      <c r="D13" s="160"/>
      <c r="E13" s="160"/>
      <c r="F13" s="160"/>
      <c r="G13" s="160"/>
    </row>
    <row r="14" spans="1:11">
      <c r="A14" s="160"/>
      <c r="B14" s="160"/>
      <c r="C14" s="160"/>
      <c r="D14" s="160"/>
      <c r="E14" s="160"/>
      <c r="F14" s="160"/>
      <c r="G14" s="160"/>
    </row>
    <row r="15" spans="1:11">
      <c r="A15" s="160"/>
      <c r="B15" s="160"/>
      <c r="C15" s="160"/>
      <c r="D15" s="160"/>
      <c r="E15" s="160"/>
      <c r="F15" s="160"/>
      <c r="G15" s="160"/>
    </row>
    <row r="16" spans="1:11" ht="24">
      <c r="A16" s="179"/>
      <c r="B16" s="179"/>
      <c r="C16" s="179"/>
      <c r="D16" s="179"/>
      <c r="E16" s="179"/>
      <c r="F16" s="179"/>
      <c r="G16" s="179"/>
    </row>
    <row r="17" spans="1:7" ht="35.25" customHeight="1">
      <c r="A17" s="165"/>
      <c r="B17" s="165"/>
      <c r="C17" s="165"/>
      <c r="D17" s="165"/>
      <c r="E17" s="165"/>
      <c r="F17" s="165"/>
      <c r="G17" s="165"/>
    </row>
    <row r="18" spans="1:7" ht="36" customHeight="1">
      <c r="A18" s="166"/>
      <c r="B18" s="166"/>
      <c r="C18" s="166"/>
      <c r="D18" s="166"/>
      <c r="E18" s="166"/>
      <c r="F18" s="166"/>
      <c r="G18" s="166"/>
    </row>
    <row r="19" spans="1:7">
      <c r="A19" s="160"/>
      <c r="B19" s="160"/>
      <c r="C19" s="160"/>
      <c r="D19" s="160"/>
      <c r="E19" s="160"/>
      <c r="F19" s="160"/>
      <c r="G19" s="160"/>
    </row>
    <row r="20" spans="1:7">
      <c r="A20" s="160"/>
      <c r="B20" s="160"/>
      <c r="C20" s="160"/>
      <c r="D20" s="160"/>
      <c r="E20" s="160"/>
      <c r="F20" s="160"/>
      <c r="G20" s="160"/>
    </row>
  </sheetData>
  <mergeCells count="5">
    <mergeCell ref="A16:G16"/>
    <mergeCell ref="A5:G5"/>
    <mergeCell ref="A6:G6"/>
    <mergeCell ref="C7:F7"/>
    <mergeCell ref="C11:F11"/>
  </mergeCells>
  <phoneticPr fontId="37" type="noConversion"/>
  <pageMargins left="0.75" right="0.75" top="1" bottom="1" header="0.51180555555555596" footer="0.51180555555555596"/>
</worksheet>
</file>

<file path=xl/worksheets/sheet2.xml><?xml version="1.0" encoding="utf-8"?>
<worksheet xmlns="http://schemas.openxmlformats.org/spreadsheetml/2006/main" xmlns:r="http://schemas.openxmlformats.org/officeDocument/2006/relationships">
  <dimension ref="A1:J38"/>
  <sheetViews>
    <sheetView workbookViewId="0">
      <selection activeCell="D16" sqref="D16"/>
    </sheetView>
  </sheetViews>
  <sheetFormatPr defaultColWidth="9" defaultRowHeight="14.25"/>
  <cols>
    <col min="1" max="1" width="36.625" style="87" customWidth="1"/>
    <col min="2" max="2" width="4" style="87" customWidth="1"/>
    <col min="3" max="3" width="16.125" style="87" customWidth="1"/>
    <col min="4" max="4" width="40.875" style="87" customWidth="1"/>
    <col min="5" max="5" width="5.375" style="142" customWidth="1"/>
    <col min="6" max="6" width="15.625" style="87" customWidth="1"/>
    <col min="7" max="8" width="9" style="90"/>
    <col min="9" max="16384" width="9" style="87"/>
  </cols>
  <sheetData>
    <row r="1" spans="1:10" s="86" customFormat="1" ht="18" customHeight="1">
      <c r="A1" s="180" t="s">
        <v>342</v>
      </c>
      <c r="B1" s="180"/>
      <c r="C1" s="180"/>
      <c r="D1" s="180"/>
      <c r="E1" s="180"/>
      <c r="F1" s="180"/>
      <c r="G1" s="110"/>
      <c r="H1" s="110"/>
    </row>
    <row r="2" spans="1:10" ht="12.75" customHeight="1">
      <c r="A2" s="91"/>
      <c r="B2" s="91"/>
      <c r="C2" s="91"/>
      <c r="D2" s="91"/>
      <c r="E2" s="143"/>
      <c r="F2" s="80" t="s">
        <v>2</v>
      </c>
    </row>
    <row r="3" spans="1:10" ht="15" customHeight="1">
      <c r="A3" s="144" t="str">
        <f>IF(ISNUMBER(FIND("本级",'[1]Z01 收入支出决算总表(财决01表)'!$A$3)),B3,C3)</f>
        <v>部门：益阳市卫生计生综合监督执法局</v>
      </c>
      <c r="B3" s="145" t="str">
        <f>"部门"&amp;MID('[1]Z01 收入支出决算总表(财决01表)'!$A$3,5,LEN('[1]Z01 收入支出决算总表(财决01表)'!$A$3)-8)</f>
        <v>部门：益阳市卫生计生综合监</v>
      </c>
      <c r="C3" s="145" t="str">
        <f>"部门"&amp;MID('[1]Z01 收入支出决算总表(财决01表)'!$A$3,5,30)</f>
        <v>部门：益阳市卫生计生综合监督执法局</v>
      </c>
      <c r="D3" s="91"/>
      <c r="E3" s="143"/>
      <c r="F3" s="52" t="s">
        <v>3</v>
      </c>
    </row>
    <row r="4" spans="1:10" s="88" customFormat="1" ht="21.95" customHeight="1">
      <c r="A4" s="181" t="s">
        <v>4</v>
      </c>
      <c r="B4" s="182"/>
      <c r="C4" s="182"/>
      <c r="D4" s="181" t="s">
        <v>5</v>
      </c>
      <c r="E4" s="182"/>
      <c r="F4" s="182"/>
      <c r="G4" s="111"/>
      <c r="H4" s="111"/>
    </row>
    <row r="5" spans="1:10" s="88" customFormat="1" ht="21.95" customHeight="1">
      <c r="A5" s="168" t="s">
        <v>6</v>
      </c>
      <c r="B5" s="169" t="s">
        <v>7</v>
      </c>
      <c r="C5" s="92" t="s">
        <v>8</v>
      </c>
      <c r="D5" s="168" t="s">
        <v>6</v>
      </c>
      <c r="E5" s="170" t="s">
        <v>7</v>
      </c>
      <c r="F5" s="92" t="s">
        <v>8</v>
      </c>
      <c r="G5" s="111"/>
      <c r="H5" s="111"/>
    </row>
    <row r="6" spans="1:10" s="88" customFormat="1" ht="12.95" customHeight="1">
      <c r="A6" s="168" t="s">
        <v>9</v>
      </c>
      <c r="B6" s="92"/>
      <c r="C6" s="168" t="s">
        <v>10</v>
      </c>
      <c r="D6" s="168" t="s">
        <v>9</v>
      </c>
      <c r="E6" s="146"/>
      <c r="F6" s="168" t="s">
        <v>11</v>
      </c>
      <c r="G6" s="111"/>
      <c r="H6" s="111"/>
    </row>
    <row r="7" spans="1:10" s="88" customFormat="1" ht="12.95" customHeight="1">
      <c r="A7" s="171" t="s">
        <v>12</v>
      </c>
      <c r="B7" s="169" t="s">
        <v>10</v>
      </c>
      <c r="C7" s="101">
        <f>'[1]Z01 收入支出决算总表(财决01表)'!$E$7</f>
        <v>433.94</v>
      </c>
      <c r="D7" s="98" t="str">
        <f t="array" ref="D7">INDEX('[1]Z01 收入支出决算总表(财决01表)'!F:F,SMALL(IF('[1]Z01 收入支出决算总表(财决01表)'!$J$7:$J$29&gt;0,ROW($7:$29),4^8),ROW('[1]Z01 收入支出决算总表(财决01表)'!F1)))&amp;""</f>
        <v>八、社会保障和就业支出</v>
      </c>
      <c r="E7" s="147">
        <v>28</v>
      </c>
      <c r="F7" s="101">
        <f>IF(ISERROR(VLOOKUP(D7,'[1]Z01 收入支出决算总表(财决01表)'!F$7:J$29,5,FALSE)),"",VLOOKUP(D7,'[1]Z01 收入支出决算总表(财决01表)'!F$7:J$29,5,FALSE))</f>
        <v>2.2999999999999998</v>
      </c>
      <c r="G7" s="148"/>
      <c r="H7" s="149"/>
      <c r="J7" s="109"/>
    </row>
    <row r="8" spans="1:10" s="88" customFormat="1" ht="12.95" customHeight="1">
      <c r="A8" s="98" t="s">
        <v>13</v>
      </c>
      <c r="B8" s="169" t="s">
        <v>11</v>
      </c>
      <c r="C8" s="101">
        <f>'[1]Z01 收入支出决算总表(财决01表)'!$E$9</f>
        <v>0</v>
      </c>
      <c r="D8" s="98" t="str">
        <f t="array" ref="D8">INDEX('[1]Z01 收入支出决算总表(财决01表)'!F:F,SMALL(IF('[1]Z01 收入支出决算总表(财决01表)'!$J$7:$J$29&gt;0,ROW($7:$29),4^8),ROW('[1]Z01 收入支出决算总表(财决01表)'!F2)))&amp;""</f>
        <v>九、医疗卫生与计划生育支出</v>
      </c>
      <c r="E8" s="147">
        <v>29</v>
      </c>
      <c r="F8" s="101">
        <f>IF(ISERROR(VLOOKUP(D8,'[1]Z01 收入支出决算总表(财决01表)'!F$7:J$29,5,FALSE)),"",VLOOKUP(D8,'[1]Z01 收入支出决算总表(财决01表)'!F$7:J$29,5,FALSE))</f>
        <v>456.96</v>
      </c>
      <c r="G8" s="111"/>
      <c r="H8" s="111"/>
    </row>
    <row r="9" spans="1:10" s="88" customFormat="1" ht="12.95" customHeight="1">
      <c r="A9" s="98" t="s">
        <v>14</v>
      </c>
      <c r="B9" s="169" t="s">
        <v>15</v>
      </c>
      <c r="C9" s="101">
        <f>'[1]Z01 收入支出决算总表(财决01表)'!$E$10</f>
        <v>0</v>
      </c>
      <c r="D9" s="98" t="str">
        <f t="array" ref="D9">INDEX('[1]Z01 收入支出决算总表(财决01表)'!F:F,SMALL(IF('[1]Z01 收入支出决算总表(财决01表)'!$J$7:$J$29&gt;0,ROW($7:$29),4^8),ROW('[1]Z01 收入支出决算总表(财决01表)'!F3)))&amp;""</f>
        <v>十九、住房保障支出</v>
      </c>
      <c r="E9" s="147">
        <v>30</v>
      </c>
      <c r="F9" s="101">
        <f>IF(ISERROR(VLOOKUP(D9,'[1]Z01 收入支出决算总表(财决01表)'!F$7:J$29,5,FALSE)),"",VLOOKUP(D9,'[1]Z01 收入支出决算总表(财决01表)'!F$7:J$29,5,FALSE))</f>
        <v>17.05</v>
      </c>
      <c r="G9" s="111"/>
      <c r="H9" s="111"/>
    </row>
    <row r="10" spans="1:10" s="88" customFormat="1" ht="12.95" customHeight="1">
      <c r="A10" s="98" t="s">
        <v>16</v>
      </c>
      <c r="B10" s="169" t="s">
        <v>17</v>
      </c>
      <c r="C10" s="101">
        <f>'[1]Z01 收入支出决算总表(财决01表)'!$E$11</f>
        <v>0</v>
      </c>
      <c r="D10" s="98"/>
      <c r="E10" s="147">
        <v>31</v>
      </c>
      <c r="F10" s="101" t="str">
        <f>IF(ISERROR(VLOOKUP(D10,'[1]Z01 收入支出决算总表(财决01表)'!F$7:J$29,5,FALSE)),"",VLOOKUP(D10,'[1]Z01 收入支出决算总表(财决01表)'!F$7:J$29,5,FALSE))</f>
        <v/>
      </c>
      <c r="G10" s="111"/>
      <c r="H10" s="111"/>
    </row>
    <row r="11" spans="1:10" s="88" customFormat="1" ht="12.95" customHeight="1">
      <c r="A11" s="98" t="s">
        <v>18</v>
      </c>
      <c r="B11" s="169" t="s">
        <v>19</v>
      </c>
      <c r="C11" s="101">
        <f>'[1]Z01 收入支出决算总表(财决01表)'!$E$12</f>
        <v>0</v>
      </c>
      <c r="D11" s="98"/>
      <c r="E11" s="147">
        <v>32</v>
      </c>
      <c r="F11" s="101" t="str">
        <f>IF(ISERROR(VLOOKUP(D11,'[1]Z01 收入支出决算总表(财决01表)'!F$7:J$29,5,FALSE)),"",VLOOKUP(D11,'[1]Z01 收入支出决算总表(财决01表)'!F$7:J$29,5,FALSE))</f>
        <v/>
      </c>
      <c r="G11" s="111"/>
      <c r="H11" s="111"/>
    </row>
    <row r="12" spans="1:10" s="88" customFormat="1" ht="12.95" customHeight="1">
      <c r="A12" s="98" t="s">
        <v>20</v>
      </c>
      <c r="B12" s="169" t="s">
        <v>21</v>
      </c>
      <c r="C12" s="101">
        <f>'[1]Z01 收入支出决算总表(财决01表)'!$E$13</f>
        <v>14</v>
      </c>
      <c r="D12" s="98"/>
      <c r="E12" s="147">
        <v>33</v>
      </c>
      <c r="F12" s="101" t="str">
        <f>IF(ISERROR(VLOOKUP(D12,'[1]Z01 收入支出决算总表(财决01表)'!F$7:J$29,5,FALSE)),"",VLOOKUP(D12,'[1]Z01 收入支出决算总表(财决01表)'!F$7:J$29,5,FALSE))</f>
        <v/>
      </c>
      <c r="G12" s="111"/>
      <c r="H12" s="111"/>
    </row>
    <row r="13" spans="1:10" s="88" customFormat="1" ht="12.95" customHeight="1">
      <c r="A13" s="98"/>
      <c r="B13" s="169" t="s">
        <v>22</v>
      </c>
      <c r="C13" s="150"/>
      <c r="D13" s="98"/>
      <c r="E13" s="147">
        <v>34</v>
      </c>
      <c r="F13" s="101" t="str">
        <f>IF(ISERROR(VLOOKUP(D13,'[1]Z01 收入支出决算总表(财决01表)'!F$7:J$29,5,FALSE)),"",VLOOKUP(D13,'[1]Z01 收入支出决算总表(财决01表)'!F$7:J$29,5,FALSE))</f>
        <v/>
      </c>
      <c r="G13" s="111"/>
      <c r="H13" s="111"/>
    </row>
    <row r="14" spans="1:10" s="88" customFormat="1" ht="12.95" customHeight="1">
      <c r="A14" s="98"/>
      <c r="B14" s="169" t="s">
        <v>23</v>
      </c>
      <c r="C14" s="150"/>
      <c r="D14" s="98"/>
      <c r="E14" s="147">
        <v>35</v>
      </c>
      <c r="F14" s="101" t="str">
        <f>IF(ISERROR(VLOOKUP(D14,'[1]Z01 收入支出决算总表(财决01表)'!F$7:J$29,5,FALSE)),"",VLOOKUP(D14,'[1]Z01 收入支出决算总表(财决01表)'!F$7:J$29,5,FALSE))</f>
        <v/>
      </c>
      <c r="G14" s="111"/>
      <c r="H14" s="111"/>
    </row>
    <row r="15" spans="1:10" s="88" customFormat="1" ht="12.95" customHeight="1">
      <c r="A15" s="98"/>
      <c r="B15" s="169" t="s">
        <v>24</v>
      </c>
      <c r="C15" s="150"/>
      <c r="D15" s="98"/>
      <c r="E15" s="147">
        <v>36</v>
      </c>
      <c r="F15" s="101" t="str">
        <f>IF(ISERROR(VLOOKUP(D15,'[1]Z01 收入支出决算总表(财决01表)'!F$7:J$29,5,FALSE)),"",VLOOKUP(D15,'[1]Z01 收入支出决算总表(财决01表)'!F$7:J$29,5,FALSE))</f>
        <v/>
      </c>
      <c r="G15" s="111"/>
      <c r="H15" s="111"/>
    </row>
    <row r="16" spans="1:10" s="88" customFormat="1" ht="12.95" customHeight="1">
      <c r="A16" s="98"/>
      <c r="B16" s="169" t="s">
        <v>25</v>
      </c>
      <c r="C16" s="150"/>
      <c r="D16" s="98"/>
      <c r="E16" s="147">
        <v>37</v>
      </c>
      <c r="F16" s="101" t="str">
        <f>IF(ISERROR(VLOOKUP(D16,'[1]Z01 收入支出决算总表(财决01表)'!F$7:J$29,5,FALSE)),"",VLOOKUP(D16,'[1]Z01 收入支出决算总表(财决01表)'!F$7:J$29,5,FALSE))</f>
        <v/>
      </c>
      <c r="G16" s="111"/>
      <c r="H16" s="111"/>
    </row>
    <row r="17" spans="1:8" s="88" customFormat="1" ht="12.95" customHeight="1">
      <c r="A17" s="98"/>
      <c r="B17" s="169" t="s">
        <v>26</v>
      </c>
      <c r="C17" s="150"/>
      <c r="D17" s="98"/>
      <c r="E17" s="147">
        <v>38</v>
      </c>
      <c r="F17" s="101" t="str">
        <f>IF(ISERROR(VLOOKUP(D17,'[1]Z01 收入支出决算总表(财决01表)'!F$7:J$29,5,FALSE)),"",VLOOKUP(D17,'[1]Z01 收入支出决算总表(财决01表)'!F$7:J$29,5,FALSE))</f>
        <v/>
      </c>
      <c r="G17" s="111"/>
      <c r="H17" s="111"/>
    </row>
    <row r="18" spans="1:8" s="88" customFormat="1" ht="12.95" customHeight="1">
      <c r="A18" s="98"/>
      <c r="B18" s="169" t="s">
        <v>27</v>
      </c>
      <c r="C18" s="150"/>
      <c r="D18" s="98"/>
      <c r="E18" s="147">
        <v>39</v>
      </c>
      <c r="F18" s="101" t="str">
        <f>IF(ISERROR(VLOOKUP(D18,'[1]Z01 收入支出决算总表(财决01表)'!F$7:J$29,5,FALSE)),"",VLOOKUP(D18,'[1]Z01 收入支出决算总表(财决01表)'!F$7:J$29,5,FALSE))</f>
        <v/>
      </c>
      <c r="G18" s="111"/>
      <c r="H18" s="111"/>
    </row>
    <row r="19" spans="1:8" s="88" customFormat="1" ht="12.95" customHeight="1">
      <c r="A19" s="98"/>
      <c r="B19" s="169" t="s">
        <v>28</v>
      </c>
      <c r="C19" s="150"/>
      <c r="D19" s="98"/>
      <c r="E19" s="147">
        <v>40</v>
      </c>
      <c r="F19" s="101" t="str">
        <f>IF(ISERROR(VLOOKUP(D19,'[1]Z01 收入支出决算总表(财决01表)'!F$7:J$29,5,FALSE)),"",VLOOKUP(D19,'[1]Z01 收入支出决算总表(财决01表)'!F$7:J$29,5,FALSE))</f>
        <v/>
      </c>
      <c r="G19" s="111"/>
      <c r="H19" s="111"/>
    </row>
    <row r="20" spans="1:8" s="88" customFormat="1" ht="12.95" customHeight="1">
      <c r="A20" s="98"/>
      <c r="B20" s="169" t="s">
        <v>29</v>
      </c>
      <c r="C20" s="150"/>
      <c r="D20" s="98"/>
      <c r="E20" s="147">
        <v>41</v>
      </c>
      <c r="F20" s="101" t="str">
        <f>IF(ISERROR(VLOOKUP(D20,'[1]Z01 收入支出决算总表(财决01表)'!F$7:J$29,5,FALSE)),"",VLOOKUP(D20,'[1]Z01 收入支出决算总表(财决01表)'!F$7:J$29,5,FALSE))</f>
        <v/>
      </c>
      <c r="G20" s="111"/>
      <c r="H20" s="111"/>
    </row>
    <row r="21" spans="1:8" s="88" customFormat="1" ht="12.95" customHeight="1">
      <c r="A21" s="98"/>
      <c r="B21" s="169" t="s">
        <v>30</v>
      </c>
      <c r="C21" s="150"/>
      <c r="D21" s="98"/>
      <c r="E21" s="147">
        <v>42</v>
      </c>
      <c r="F21" s="101" t="str">
        <f>IF(ISERROR(VLOOKUP(D21,'[1]Z01 收入支出决算总表(财决01表)'!F$7:J$29,5,FALSE)),"",VLOOKUP(D21,'[1]Z01 收入支出决算总表(财决01表)'!F$7:J$29,5,FALSE))</f>
        <v/>
      </c>
      <c r="G21" s="111"/>
      <c r="H21" s="111"/>
    </row>
    <row r="22" spans="1:8" s="88" customFormat="1" ht="12.95" customHeight="1">
      <c r="A22" s="98"/>
      <c r="B22" s="169" t="s">
        <v>31</v>
      </c>
      <c r="C22" s="150"/>
      <c r="D22" s="98"/>
      <c r="E22" s="147">
        <v>43</v>
      </c>
      <c r="F22" s="101" t="str">
        <f>IF(ISERROR(VLOOKUP(D22,'[1]Z01 收入支出决算总表(财决01表)'!F$7:J$29,5,FALSE)),"",VLOOKUP(D22,'[1]Z01 收入支出决算总表(财决01表)'!F$7:J$29,5,FALSE))</f>
        <v/>
      </c>
      <c r="G22" s="111"/>
      <c r="H22" s="111"/>
    </row>
    <row r="23" spans="1:8" s="88" customFormat="1" ht="12.95" customHeight="1">
      <c r="A23" s="98"/>
      <c r="B23" s="169" t="s">
        <v>32</v>
      </c>
      <c r="C23" s="150"/>
      <c r="D23" s="98"/>
      <c r="E23" s="147">
        <v>44</v>
      </c>
      <c r="F23" s="101" t="str">
        <f>IF(ISERROR(VLOOKUP(D23,'[1]Z01 收入支出决算总表(财决01表)'!F$7:J$29,5,FALSE)),"",VLOOKUP(D23,'[1]Z01 收入支出决算总表(财决01表)'!F$7:J$29,5,FALSE))</f>
        <v/>
      </c>
      <c r="G23" s="111"/>
      <c r="H23" s="111"/>
    </row>
    <row r="24" spans="1:8" s="88" customFormat="1" ht="12.95" customHeight="1">
      <c r="A24" s="98"/>
      <c r="B24" s="169" t="s">
        <v>33</v>
      </c>
      <c r="C24" s="150"/>
      <c r="D24" s="98"/>
      <c r="E24" s="147">
        <v>45</v>
      </c>
      <c r="F24" s="101" t="str">
        <f>IF(ISERROR(VLOOKUP(D24,'[1]Z01 收入支出决算总表(财决01表)'!F$7:J$29,5,FALSE)),"",VLOOKUP(D24,'[1]Z01 收入支出决算总表(财决01表)'!F$7:J$29,5,FALSE))</f>
        <v/>
      </c>
      <c r="G24" s="111"/>
      <c r="H24" s="111"/>
    </row>
    <row r="25" spans="1:8" s="88" customFormat="1" ht="12.95" customHeight="1">
      <c r="A25" s="98"/>
      <c r="B25" s="169" t="s">
        <v>34</v>
      </c>
      <c r="C25" s="150"/>
      <c r="D25" s="98"/>
      <c r="E25" s="147">
        <v>46</v>
      </c>
      <c r="F25" s="101" t="str">
        <f>IF(ISERROR(VLOOKUP(D25,'[1]Z01 收入支出决算总表(财决01表)'!F$7:J$29,5,FALSE)),"",VLOOKUP(D25,'[1]Z01 收入支出决算总表(财决01表)'!F$7:J$29,5,FALSE))</f>
        <v/>
      </c>
      <c r="G25" s="111"/>
      <c r="H25" s="111"/>
    </row>
    <row r="26" spans="1:8" s="88" customFormat="1" ht="12.95" customHeight="1">
      <c r="A26" s="98"/>
      <c r="B26" s="169" t="s">
        <v>35</v>
      </c>
      <c r="C26" s="150"/>
      <c r="D26" s="98"/>
      <c r="E26" s="147">
        <v>47</v>
      </c>
      <c r="F26" s="101" t="str">
        <f>IF(ISERROR(VLOOKUP(D26,'[1]Z01 收入支出决算总表(财决01表)'!F$7:J$29,5,FALSE)),"",VLOOKUP(D26,'[1]Z01 收入支出决算总表(财决01表)'!F$7:J$29,5,FALSE))</f>
        <v/>
      </c>
      <c r="G26" s="111"/>
      <c r="H26" s="111"/>
    </row>
    <row r="27" spans="1:8" s="88" customFormat="1" ht="12.95" customHeight="1">
      <c r="A27" s="98"/>
      <c r="B27" s="169" t="s">
        <v>36</v>
      </c>
      <c r="C27" s="150"/>
      <c r="D27" s="98"/>
      <c r="E27" s="147">
        <v>48</v>
      </c>
      <c r="F27" s="101" t="str">
        <f>IF(ISERROR(VLOOKUP(D27,'[1]Z01 收入支出决算总表(财决01表)'!F$7:J$29,5,FALSE)),"",VLOOKUP(D27,'[1]Z01 收入支出决算总表(财决01表)'!F$7:J$29,5,FALSE))</f>
        <v/>
      </c>
      <c r="G27" s="111"/>
      <c r="H27" s="111"/>
    </row>
    <row r="28" spans="1:8" s="88" customFormat="1" ht="12.95" customHeight="1">
      <c r="A28" s="98"/>
      <c r="B28" s="169" t="s">
        <v>37</v>
      </c>
      <c r="C28" s="150"/>
      <c r="D28" s="98"/>
      <c r="E28" s="147">
        <v>49</v>
      </c>
      <c r="F28" s="101" t="str">
        <f>IF(ISERROR(VLOOKUP(D28,'[1]Z01 收入支出决算总表(财决01表)'!F$7:J$29,5,FALSE)),"",VLOOKUP(D28,'[1]Z01 收入支出决算总表(财决01表)'!F$7:J$29,5,FALSE))</f>
        <v/>
      </c>
      <c r="G28" s="111"/>
      <c r="H28" s="111"/>
    </row>
    <row r="29" spans="1:8" s="88" customFormat="1" ht="12.95" customHeight="1">
      <c r="A29" s="98"/>
      <c r="B29" s="169" t="s">
        <v>38</v>
      </c>
      <c r="C29" s="150"/>
      <c r="D29" s="98"/>
      <c r="E29" s="147">
        <v>50</v>
      </c>
      <c r="F29" s="101" t="str">
        <f>IF(ISERROR(VLOOKUP(D29,'[1]Z01 收入支出决算总表(财决01表)'!F$7:J$29,5,FALSE)),"",VLOOKUP(D29,'[1]Z01 收入支出决算总表(财决01表)'!F$7:J$29,5,FALSE))</f>
        <v/>
      </c>
      <c r="G29" s="111"/>
      <c r="H29" s="111"/>
    </row>
    <row r="30" spans="1:8" s="88" customFormat="1" ht="12.95" customHeight="1">
      <c r="A30" s="96" t="s">
        <v>39</v>
      </c>
      <c r="B30" s="169" t="s">
        <v>40</v>
      </c>
      <c r="C30" s="101">
        <f>'[1]Z01 收入支出决算总表(财决01表)'!$E$31</f>
        <v>0</v>
      </c>
      <c r="D30" s="96" t="s">
        <v>41</v>
      </c>
      <c r="E30" s="147">
        <v>51</v>
      </c>
      <c r="F30" s="101">
        <f>'[1]Z01 收入支出决算总表(财决01表)'!$O$31</f>
        <v>0</v>
      </c>
      <c r="G30" s="111"/>
      <c r="H30" s="111"/>
    </row>
    <row r="31" spans="1:8" s="88" customFormat="1" ht="12.95" customHeight="1">
      <c r="A31" s="96" t="s">
        <v>42</v>
      </c>
      <c r="B31" s="169" t="s">
        <v>43</v>
      </c>
      <c r="C31" s="101">
        <f>'[1]Z01 收入支出决算总表(财决01表)'!$E$32</f>
        <v>28.41</v>
      </c>
      <c r="D31" s="96" t="s">
        <v>44</v>
      </c>
      <c r="E31" s="147">
        <v>52</v>
      </c>
      <c r="F31" s="101">
        <f>'[1]Z01 收入支出决算总表(财决01表)'!$O$36</f>
        <v>0.04</v>
      </c>
      <c r="G31" s="111"/>
      <c r="H31" s="111"/>
    </row>
    <row r="32" spans="1:8" s="88" customFormat="1" ht="12.95" customHeight="1">
      <c r="A32" s="96"/>
      <c r="B32" s="169" t="s">
        <v>45</v>
      </c>
      <c r="C32" s="150"/>
      <c r="D32" s="96"/>
      <c r="E32" s="147">
        <v>53</v>
      </c>
      <c r="F32" s="151"/>
      <c r="G32" s="111"/>
      <c r="H32" s="111"/>
    </row>
    <row r="33" spans="1:8" s="141" customFormat="1" ht="12.95" customHeight="1">
      <c r="A33" s="172" t="s">
        <v>46</v>
      </c>
      <c r="B33" s="172" t="s">
        <v>47</v>
      </c>
      <c r="C33" s="152">
        <f>'[1]Z01 收入支出决算总表(财决01表)'!$E$42</f>
        <v>476.35</v>
      </c>
      <c r="D33" s="172" t="s">
        <v>46</v>
      </c>
      <c r="E33" s="153">
        <v>54</v>
      </c>
      <c r="F33" s="154">
        <f>'[1]Z01 收入支出决算总表(财决01表)'!$O$42</f>
        <v>476.35</v>
      </c>
      <c r="G33" s="155"/>
      <c r="H33" s="155"/>
    </row>
    <row r="34" spans="1:8" ht="12.95" customHeight="1">
      <c r="A34" s="82" t="s">
        <v>48</v>
      </c>
      <c r="B34" s="88"/>
      <c r="C34" s="88"/>
      <c r="D34" s="88"/>
      <c r="E34" s="156"/>
      <c r="F34" s="88"/>
    </row>
    <row r="35" spans="1:8" ht="12.95" customHeight="1">
      <c r="A35" s="82" t="s">
        <v>49</v>
      </c>
      <c r="B35" s="88"/>
      <c r="C35" s="88"/>
      <c r="D35" s="88"/>
      <c r="E35" s="156"/>
      <c r="F35" s="88"/>
    </row>
    <row r="36" spans="1:8" ht="12.95" customHeight="1">
      <c r="A36" s="82" t="s">
        <v>50</v>
      </c>
      <c r="B36" s="88"/>
      <c r="C36" s="88"/>
      <c r="D36" s="88"/>
      <c r="E36" s="156"/>
      <c r="F36" s="88"/>
    </row>
    <row r="37" spans="1:8" ht="12.95" customHeight="1">
      <c r="A37" s="82" t="s">
        <v>51</v>
      </c>
      <c r="B37" s="88"/>
      <c r="C37" s="88"/>
      <c r="D37" s="88"/>
      <c r="E37" s="156"/>
      <c r="F37" s="88"/>
    </row>
    <row r="38" spans="1:8">
      <c r="A38" s="88"/>
      <c r="B38" s="88"/>
      <c r="C38" s="88"/>
      <c r="D38" s="88"/>
      <c r="E38" s="156"/>
      <c r="F38" s="88"/>
    </row>
  </sheetData>
  <mergeCells count="3">
    <mergeCell ref="A1:F1"/>
    <mergeCell ref="A4:C4"/>
    <mergeCell ref="D4:F4"/>
  </mergeCells>
  <phoneticPr fontId="37" type="noConversion"/>
  <pageMargins left="0.75" right="0.75" top="1" bottom="1" header="0.51180555555555596" footer="0.51180555555555596"/>
</worksheet>
</file>

<file path=xl/worksheets/sheet3.xml><?xml version="1.0" encoding="utf-8"?>
<worksheet xmlns="http://schemas.openxmlformats.org/spreadsheetml/2006/main" xmlns:r="http://schemas.openxmlformats.org/officeDocument/2006/relationships">
  <dimension ref="A1:U24"/>
  <sheetViews>
    <sheetView workbookViewId="0">
      <selection activeCell="E13" sqref="E13"/>
    </sheetView>
  </sheetViews>
  <sheetFormatPr defaultColWidth="9" defaultRowHeight="14.25"/>
  <cols>
    <col min="1" max="2" width="4.625" style="89" customWidth="1"/>
    <col min="3" max="3" width="31.625" style="89" customWidth="1"/>
    <col min="4" max="10" width="12.625" style="89" customWidth="1"/>
    <col min="11" max="11" width="11.375" style="134" customWidth="1"/>
    <col min="12" max="12" width="10.125" style="115" customWidth="1"/>
    <col min="13" max="13" width="9" style="115"/>
    <col min="14" max="16384" width="9" style="89"/>
  </cols>
  <sheetData>
    <row r="1" spans="1:14" s="112" customFormat="1" ht="20.25">
      <c r="A1" s="183" t="s">
        <v>341</v>
      </c>
      <c r="B1" s="183"/>
      <c r="C1" s="183"/>
      <c r="D1" s="183"/>
      <c r="E1" s="183"/>
      <c r="F1" s="183"/>
      <c r="G1" s="183"/>
      <c r="H1" s="183"/>
      <c r="I1" s="183"/>
      <c r="J1" s="183"/>
      <c r="K1" s="134"/>
      <c r="L1" s="126"/>
      <c r="M1" s="137" t="str">
        <f>"a1:"&amp;"j"&amp;MAX(M10:M220)</f>
        <v>a1:j24</v>
      </c>
    </row>
    <row r="2" spans="1:14">
      <c r="A2" s="50" t="str">
        <f>'[2]01收入支出决算总表'!A3</f>
        <v>部门：益阳市卫生计生综合监督执法局</v>
      </c>
      <c r="B2" s="116"/>
      <c r="C2" s="116"/>
      <c r="D2" s="116"/>
      <c r="E2" s="116"/>
      <c r="F2" s="116"/>
      <c r="G2" s="116"/>
      <c r="H2" s="116"/>
      <c r="I2" s="52"/>
      <c r="J2" s="52" t="s">
        <v>52</v>
      </c>
    </row>
    <row r="3" spans="1:14">
      <c r="A3" s="50"/>
      <c r="B3" s="116"/>
      <c r="C3" s="116"/>
      <c r="D3" s="116"/>
      <c r="E3" s="116"/>
      <c r="F3" s="117"/>
      <c r="G3" s="116"/>
      <c r="H3" s="116"/>
      <c r="I3" s="116"/>
      <c r="J3" s="52" t="s">
        <v>3</v>
      </c>
      <c r="M3" s="128" t="s">
        <v>53</v>
      </c>
    </row>
    <row r="4" spans="1:14" s="133" customFormat="1">
      <c r="A4" s="82" t="s">
        <v>54</v>
      </c>
      <c r="B4" s="118"/>
      <c r="C4" s="118"/>
      <c r="D4" s="118"/>
      <c r="E4" s="82" t="s">
        <v>55</v>
      </c>
      <c r="F4" s="117"/>
      <c r="G4" s="118"/>
      <c r="H4" s="82" t="s">
        <v>56</v>
      </c>
      <c r="I4" s="118"/>
      <c r="J4" s="52"/>
      <c r="K4" s="134"/>
      <c r="L4" s="138"/>
      <c r="M4" s="138"/>
    </row>
    <row r="5" spans="1:14" s="133" customFormat="1">
      <c r="A5" s="81" t="s">
        <v>57</v>
      </c>
      <c r="B5" s="118"/>
      <c r="C5" s="118"/>
      <c r="D5" s="118"/>
      <c r="E5" s="119" t="s">
        <v>58</v>
      </c>
      <c r="F5" s="117"/>
      <c r="G5" s="118"/>
      <c r="H5" s="118"/>
      <c r="I5" s="118"/>
      <c r="J5" s="52"/>
      <c r="K5" s="134"/>
      <c r="L5" s="138"/>
      <c r="M5" s="138"/>
    </row>
    <row r="6" spans="1:14" s="113" customFormat="1" ht="22.5" customHeight="1">
      <c r="A6" s="184" t="s">
        <v>6</v>
      </c>
      <c r="B6" s="185"/>
      <c r="C6" s="185"/>
      <c r="D6" s="184" t="s">
        <v>59</v>
      </c>
      <c r="E6" s="189" t="s">
        <v>60</v>
      </c>
      <c r="F6" s="184" t="s">
        <v>61</v>
      </c>
      <c r="G6" s="184" t="s">
        <v>62</v>
      </c>
      <c r="H6" s="184" t="s">
        <v>63</v>
      </c>
      <c r="I6" s="184" t="s">
        <v>64</v>
      </c>
      <c r="J6" s="184" t="s">
        <v>65</v>
      </c>
      <c r="K6" s="139"/>
      <c r="L6" s="129"/>
      <c r="M6" s="129"/>
    </row>
    <row r="7" spans="1:14" s="113" customFormat="1" ht="22.5" customHeight="1">
      <c r="A7" s="185" t="s">
        <v>66</v>
      </c>
      <c r="B7" s="185"/>
      <c r="C7" s="184" t="s">
        <v>67</v>
      </c>
      <c r="D7" s="185"/>
      <c r="E7" s="190"/>
      <c r="F7" s="185"/>
      <c r="G7" s="185"/>
      <c r="H7" s="185"/>
      <c r="I7" s="185"/>
      <c r="J7" s="185"/>
      <c r="K7" s="139"/>
      <c r="L7" s="129"/>
      <c r="M7" s="129"/>
    </row>
    <row r="8" spans="1:14" s="113" customFormat="1" ht="22.5" customHeight="1">
      <c r="A8" s="185"/>
      <c r="B8" s="185"/>
      <c r="C8" s="185"/>
      <c r="D8" s="185"/>
      <c r="E8" s="190"/>
      <c r="F8" s="185"/>
      <c r="G8" s="185"/>
      <c r="H8" s="185"/>
      <c r="I8" s="185"/>
      <c r="J8" s="185"/>
      <c r="K8" s="139"/>
      <c r="L8" s="129"/>
      <c r="M8" s="130"/>
      <c r="N8" s="140"/>
    </row>
    <row r="9" spans="1:14" ht="22.5" customHeight="1">
      <c r="A9" s="186" t="s">
        <v>68</v>
      </c>
      <c r="B9" s="187"/>
      <c r="C9" s="187"/>
      <c r="D9" s="173" t="s">
        <v>10</v>
      </c>
      <c r="E9" s="173" t="s">
        <v>11</v>
      </c>
      <c r="F9" s="173" t="s">
        <v>15</v>
      </c>
      <c r="G9" s="173" t="s">
        <v>17</v>
      </c>
      <c r="H9" s="173" t="s">
        <v>19</v>
      </c>
      <c r="I9" s="173" t="s">
        <v>21</v>
      </c>
      <c r="J9" s="120" t="s">
        <v>22</v>
      </c>
      <c r="M9" s="130"/>
      <c r="N9" s="140"/>
    </row>
    <row r="10" spans="1:14" ht="22.5" customHeight="1">
      <c r="A10" s="186" t="s">
        <v>46</v>
      </c>
      <c r="B10" s="187"/>
      <c r="C10" s="187"/>
      <c r="D10" s="135">
        <f>'[1]Z03 收入决算表(财决03表)'!E9</f>
        <v>447.94</v>
      </c>
      <c r="E10" s="135">
        <f>'[1]Z03 收入决算表(财决03表)'!F9</f>
        <v>433.94</v>
      </c>
      <c r="F10" s="135">
        <f>'[1]Z03 收入决算表(财决03表)'!G9</f>
        <v>0</v>
      </c>
      <c r="G10" s="135">
        <f>'[1]Z03 收入决算表(财决03表)'!H9</f>
        <v>0</v>
      </c>
      <c r="H10" s="135">
        <f>'[1]Z03 收入决算表(财决03表)'!I9</f>
        <v>0</v>
      </c>
      <c r="I10" s="135">
        <f>'[1]Z03 收入决算表(财决03表)'!J9</f>
        <v>0</v>
      </c>
      <c r="J10" s="135">
        <f>'[1]Z03 收入决算表(财决03表)'!K9</f>
        <v>14</v>
      </c>
      <c r="M10" s="130">
        <f>ROW()</f>
        <v>10</v>
      </c>
      <c r="N10" s="140"/>
    </row>
    <row r="11" spans="1:14" ht="22.5" customHeight="1">
      <c r="A11" s="188" t="str">
        <f t="shared" ref="A11:A24" si="0">IF(K11&gt;0,K11,"")</f>
        <v>208</v>
      </c>
      <c r="B11" s="188"/>
      <c r="C11" s="124" t="str">
        <f>IF(ISERROR(VLOOKUP(A11,'[1]Z03 收入决算表(财决03表)'!$A$10:$K$500,4,FALSE)),"",VLOOKUP(A11,'[1]Z03 收入决算表(财决03表)'!$A$10:$K$500,4,FALSE))</f>
        <v>社会保障和就业支出</v>
      </c>
      <c r="D11" s="136">
        <f>IF(ISERROR(VLOOKUP(A11,'[1]Z03 收入决算表(财决03表)'!$A$10:$K$500,5,FALSE)),"",VLOOKUP(A11,'[1]Z03 收入决算表(财决03表)'!$A$10:$K$500,5,FALSE))</f>
        <v>2.2999999999999998</v>
      </c>
      <c r="E11" s="136">
        <f>IF(ISERROR(VLOOKUP(A11,'[1]Z03 收入决算表(财决03表)'!$A$10:$K$500,6,FALSE)),"",VLOOKUP(A11,'[1]Z03 收入决算表(财决03表)'!$A$10:$K$500,6,FALSE))</f>
        <v>2.2999999999999998</v>
      </c>
      <c r="F11" s="136">
        <f>IF(ISERROR(VLOOKUP(A11,'[1]Z03 收入决算表(财决03表)'!$A$10:$K$500,7,FALSE)),"",VLOOKUP(A11,'[1]Z03 收入决算表(财决03表)'!$A$10:$K$500,7,FALSE))</f>
        <v>0</v>
      </c>
      <c r="G11" s="136">
        <f>IF(ISERROR(VLOOKUP(A11,'[1]Z03 收入决算表(财决03表)'!$A$10:$K$500,8,FALSE)),"",VLOOKUP(A11,'[1]Z03 收入决算表(财决03表)'!$A$10:$K$500,8,FALSE))</f>
        <v>0</v>
      </c>
      <c r="H11" s="136">
        <f>IF(ISERROR(VLOOKUP(A11,'[1]Z03 收入决算表(财决03表)'!$A$10:$K$500,9,FALSE)),"",VLOOKUP(A11,'[1]Z03 收入决算表(财决03表)'!$A$10:$K$500,9,FALSE))</f>
        <v>0</v>
      </c>
      <c r="I11" s="136">
        <f>IF(ISERROR(VLOOKUP(A11,'[1]Z03 收入决算表(财决03表)'!$A$10:$K$500,10,FALSE)),"",VLOOKUP(A11,'[1]Z03 收入决算表(财决03表)'!$A$10:$K$500,10,FALSE))</f>
        <v>0</v>
      </c>
      <c r="J11" s="136">
        <f>IF(ISERROR(VLOOKUP(A11,'[1]Z03 收入决算表(财决03表)'!$A$10:$K$500,11,FALSE)),"",VLOOKUP(A11,'[1]Z03 收入决算表(财决03表)'!$A$10:$K$500,11,FALSE))</f>
        <v>0</v>
      </c>
      <c r="K11" s="134" t="str">
        <f>'[1]Z03 收入决算表(财决03表)'!A10</f>
        <v>208</v>
      </c>
      <c r="L11" s="132">
        <f>'[1]Z03 收入决算表(财决03表)'!$E10</f>
        <v>2.2999999999999998</v>
      </c>
      <c r="M11" s="130">
        <f t="shared" ref="M11:M24" si="1">IF(C11&lt;&gt;"",ROW(),"")</f>
        <v>11</v>
      </c>
      <c r="N11" s="140"/>
    </row>
    <row r="12" spans="1:14" ht="22.5" customHeight="1">
      <c r="A12" s="188" t="str">
        <f t="shared" si="0"/>
        <v>20805</v>
      </c>
      <c r="B12" s="188"/>
      <c r="C12" s="124" t="str">
        <f>IF(ISERROR(VLOOKUP(A12,'[1]Z03 收入决算表(财决03表)'!$A$10:$K$500,4,FALSE)),"",VLOOKUP(A12,'[1]Z03 收入决算表(财决03表)'!$A$10:$K$500,4,FALSE))</f>
        <v>行政事业单位离退休</v>
      </c>
      <c r="D12" s="136">
        <f>IF(ISERROR(VLOOKUP(A12,'[1]Z03 收入决算表(财决03表)'!$A$10:$K$500,5,FALSE)),"",VLOOKUP(A12,'[1]Z03 收入决算表(财决03表)'!$A$10:$K$500,5,FALSE))</f>
        <v>2.2999999999999998</v>
      </c>
      <c r="E12" s="136">
        <f>IF(ISERROR(VLOOKUP(A12,'[1]Z03 收入决算表(财决03表)'!$A$10:$K$500,6,FALSE)),"",VLOOKUP(A12,'[1]Z03 收入决算表(财决03表)'!$A$10:$K$500,6,FALSE))</f>
        <v>2.2999999999999998</v>
      </c>
      <c r="F12" s="136">
        <f>IF(ISERROR(VLOOKUP(A12,'[1]Z03 收入决算表(财决03表)'!$A$10:$K$500,7,FALSE)),"",VLOOKUP(A12,'[1]Z03 收入决算表(财决03表)'!$A$10:$K$500,7,FALSE))</f>
        <v>0</v>
      </c>
      <c r="G12" s="136">
        <f>IF(ISERROR(VLOOKUP(A12,'[1]Z03 收入决算表(财决03表)'!$A$10:$K$500,8,FALSE)),"",VLOOKUP(A12,'[1]Z03 收入决算表(财决03表)'!$A$10:$K$500,8,FALSE))</f>
        <v>0</v>
      </c>
      <c r="H12" s="136">
        <f>IF(ISERROR(VLOOKUP(A12,'[1]Z03 收入决算表(财决03表)'!$A$10:$K$500,9,FALSE)),"",VLOOKUP(A12,'[1]Z03 收入决算表(财决03表)'!$A$10:$K$500,9,FALSE))</f>
        <v>0</v>
      </c>
      <c r="I12" s="136">
        <f>IF(ISERROR(VLOOKUP(A12,'[1]Z03 收入决算表(财决03表)'!$A$10:$K$500,10,FALSE)),"",VLOOKUP(A12,'[1]Z03 收入决算表(财决03表)'!$A$10:$K$500,10,FALSE))</f>
        <v>0</v>
      </c>
      <c r="J12" s="136">
        <f>IF(ISERROR(VLOOKUP(A12,'[1]Z03 收入决算表(财决03表)'!$A$10:$K$500,11,FALSE)),"",VLOOKUP(A12,'[1]Z03 收入决算表(财决03表)'!$A$10:$K$500,11,FALSE))</f>
        <v>0</v>
      </c>
      <c r="K12" s="134" t="str">
        <f>'[1]Z03 收入决算表(财决03表)'!A11</f>
        <v>20805</v>
      </c>
      <c r="L12" s="132">
        <f>'[1]Z03 收入决算表(财决03表)'!$E11</f>
        <v>2.2999999999999998</v>
      </c>
      <c r="M12" s="130">
        <f t="shared" si="1"/>
        <v>12</v>
      </c>
    </row>
    <row r="13" spans="1:14" ht="22.5" customHeight="1">
      <c r="A13" s="188" t="str">
        <f t="shared" si="0"/>
        <v>2080501</v>
      </c>
      <c r="B13" s="188"/>
      <c r="C13" s="124" t="str">
        <f>IF(ISERROR(VLOOKUP(A13,'[1]Z03 收入决算表(财决03表)'!$A$10:$K$500,4,FALSE)),"",VLOOKUP(A13,'[1]Z03 收入决算表(财决03表)'!$A$10:$K$500,4,FALSE))</f>
        <v>归口管理的行政单位离退休</v>
      </c>
      <c r="D13" s="136">
        <f>IF(ISERROR(VLOOKUP(A13,'[1]Z03 收入决算表(财决03表)'!$A$10:$K$500,5,FALSE)),"",VLOOKUP(A13,'[1]Z03 收入决算表(财决03表)'!$A$10:$K$500,5,FALSE))</f>
        <v>2.2999999999999998</v>
      </c>
      <c r="E13" s="136">
        <f>IF(ISERROR(VLOOKUP(A13,'[1]Z03 收入决算表(财决03表)'!$A$10:$K$500,6,FALSE)),"",VLOOKUP(A13,'[1]Z03 收入决算表(财决03表)'!$A$10:$K$500,6,FALSE))</f>
        <v>2.2999999999999998</v>
      </c>
      <c r="F13" s="136">
        <f>IF(ISERROR(VLOOKUP(A13,'[1]Z03 收入决算表(财决03表)'!$A$10:$K$500,7,FALSE)),"",VLOOKUP(A13,'[1]Z03 收入决算表(财决03表)'!$A$10:$K$500,7,FALSE))</f>
        <v>0</v>
      </c>
      <c r="G13" s="136">
        <f>IF(ISERROR(VLOOKUP(A13,'[1]Z03 收入决算表(财决03表)'!$A$10:$K$500,8,FALSE)),"",VLOOKUP(A13,'[1]Z03 收入决算表(财决03表)'!$A$10:$K$500,8,FALSE))</f>
        <v>0</v>
      </c>
      <c r="H13" s="136">
        <f>IF(ISERROR(VLOOKUP(A13,'[1]Z03 收入决算表(财决03表)'!$A$10:$K$500,9,FALSE)),"",VLOOKUP(A13,'[1]Z03 收入决算表(财决03表)'!$A$10:$K$500,9,FALSE))</f>
        <v>0</v>
      </c>
      <c r="I13" s="136">
        <f>IF(ISERROR(VLOOKUP(A13,'[1]Z03 收入决算表(财决03表)'!$A$10:$K$500,10,FALSE)),"",VLOOKUP(A13,'[1]Z03 收入决算表(财决03表)'!$A$10:$K$500,10,FALSE))</f>
        <v>0</v>
      </c>
      <c r="J13" s="136">
        <f>IF(ISERROR(VLOOKUP(A13,'[1]Z03 收入决算表(财决03表)'!$A$10:$K$500,11,FALSE)),"",VLOOKUP(A13,'[1]Z03 收入决算表(财决03表)'!$A$10:$K$500,11,FALSE))</f>
        <v>0</v>
      </c>
      <c r="K13" s="134" t="str">
        <f>'[1]Z03 收入决算表(财决03表)'!A12</f>
        <v>2080501</v>
      </c>
      <c r="L13" s="132">
        <f>'[1]Z03 收入决算表(财决03表)'!$E12</f>
        <v>2.2999999999999998</v>
      </c>
      <c r="M13" s="130">
        <f t="shared" si="1"/>
        <v>13</v>
      </c>
    </row>
    <row r="14" spans="1:14" ht="22.5" customHeight="1">
      <c r="A14" s="188" t="str">
        <f t="shared" si="0"/>
        <v>210</v>
      </c>
      <c r="B14" s="188"/>
      <c r="C14" s="124" t="str">
        <f>IF(ISERROR(VLOOKUP(A14,'[1]Z03 收入决算表(财决03表)'!$A$10:$K$500,4,FALSE)),"",VLOOKUP(A14,'[1]Z03 收入决算表(财决03表)'!$A$10:$K$500,4,FALSE))</f>
        <v>医疗卫生与计划生育支出</v>
      </c>
      <c r="D14" s="136">
        <f>IF(ISERROR(VLOOKUP(A14,'[1]Z03 收入决算表(财决03表)'!$A$10:$K$500,5,FALSE)),"",VLOOKUP(A14,'[1]Z03 收入决算表(财决03表)'!$A$10:$K$500,5,FALSE))</f>
        <v>428.59</v>
      </c>
      <c r="E14" s="136">
        <f>IF(ISERROR(VLOOKUP(A14,'[1]Z03 收入决算表(财决03表)'!$A$10:$K$500,6,FALSE)),"",VLOOKUP(A14,'[1]Z03 收入决算表(财决03表)'!$A$10:$K$500,6,FALSE))</f>
        <v>414.59</v>
      </c>
      <c r="F14" s="136">
        <f>IF(ISERROR(VLOOKUP(A14,'[1]Z03 收入决算表(财决03表)'!$A$10:$K$500,7,FALSE)),"",VLOOKUP(A14,'[1]Z03 收入决算表(财决03表)'!$A$10:$K$500,7,FALSE))</f>
        <v>0</v>
      </c>
      <c r="G14" s="136">
        <f>IF(ISERROR(VLOOKUP(A14,'[1]Z03 收入决算表(财决03表)'!$A$10:$K$500,8,FALSE)),"",VLOOKUP(A14,'[1]Z03 收入决算表(财决03表)'!$A$10:$K$500,8,FALSE))</f>
        <v>0</v>
      </c>
      <c r="H14" s="136">
        <f>IF(ISERROR(VLOOKUP(A14,'[1]Z03 收入决算表(财决03表)'!$A$10:$K$500,9,FALSE)),"",VLOOKUP(A14,'[1]Z03 收入决算表(财决03表)'!$A$10:$K$500,9,FALSE))</f>
        <v>0</v>
      </c>
      <c r="I14" s="136">
        <f>IF(ISERROR(VLOOKUP(A14,'[1]Z03 收入决算表(财决03表)'!$A$10:$K$500,10,FALSE)),"",VLOOKUP(A14,'[1]Z03 收入决算表(财决03表)'!$A$10:$K$500,10,FALSE))</f>
        <v>0</v>
      </c>
      <c r="J14" s="136">
        <f>IF(ISERROR(VLOOKUP(A14,'[1]Z03 收入决算表(财决03表)'!$A$10:$K$500,11,FALSE)),"",VLOOKUP(A14,'[1]Z03 收入决算表(财决03表)'!$A$10:$K$500,11,FALSE))</f>
        <v>14</v>
      </c>
      <c r="K14" s="134" t="str">
        <f>'[1]Z03 收入决算表(财决03表)'!A13</f>
        <v>210</v>
      </c>
      <c r="L14" s="132">
        <f>'[1]Z03 收入决算表(财决03表)'!$E13</f>
        <v>428.59</v>
      </c>
      <c r="M14" s="130">
        <f t="shared" si="1"/>
        <v>14</v>
      </c>
    </row>
    <row r="15" spans="1:14" ht="22.5" customHeight="1">
      <c r="A15" s="188" t="str">
        <f t="shared" si="0"/>
        <v>21004</v>
      </c>
      <c r="B15" s="188"/>
      <c r="C15" s="124" t="str">
        <f>IF(ISERROR(VLOOKUP(A15,'[1]Z03 收入决算表(财决03表)'!$A$10:$K$500,4,FALSE)),"",VLOOKUP(A15,'[1]Z03 收入决算表(财决03表)'!$A$10:$K$500,4,FALSE))</f>
        <v>公共卫生</v>
      </c>
      <c r="D15" s="136">
        <f>IF(ISERROR(VLOOKUP(A15,'[1]Z03 收入决算表(财决03表)'!$A$10:$K$500,5,FALSE)),"",VLOOKUP(A15,'[1]Z03 收入决算表(财决03表)'!$A$10:$K$500,5,FALSE))</f>
        <v>395.64</v>
      </c>
      <c r="E15" s="136">
        <f>IF(ISERROR(VLOOKUP(A15,'[1]Z03 收入决算表(财决03表)'!$A$10:$K$500,6,FALSE)),"",VLOOKUP(A15,'[1]Z03 收入决算表(财决03表)'!$A$10:$K$500,6,FALSE))</f>
        <v>381.64</v>
      </c>
      <c r="F15" s="136">
        <f>IF(ISERROR(VLOOKUP(A15,'[1]Z03 收入决算表(财决03表)'!$A$10:$K$500,7,FALSE)),"",VLOOKUP(A15,'[1]Z03 收入决算表(财决03表)'!$A$10:$K$500,7,FALSE))</f>
        <v>0</v>
      </c>
      <c r="G15" s="136">
        <f>IF(ISERROR(VLOOKUP(A15,'[1]Z03 收入决算表(财决03表)'!$A$10:$K$500,8,FALSE)),"",VLOOKUP(A15,'[1]Z03 收入决算表(财决03表)'!$A$10:$K$500,8,FALSE))</f>
        <v>0</v>
      </c>
      <c r="H15" s="136">
        <f>IF(ISERROR(VLOOKUP(A15,'[1]Z03 收入决算表(财决03表)'!$A$10:$K$500,9,FALSE)),"",VLOOKUP(A15,'[1]Z03 收入决算表(财决03表)'!$A$10:$K$500,9,FALSE))</f>
        <v>0</v>
      </c>
      <c r="I15" s="136">
        <f>IF(ISERROR(VLOOKUP(A15,'[1]Z03 收入决算表(财决03表)'!$A$10:$K$500,10,FALSE)),"",VLOOKUP(A15,'[1]Z03 收入决算表(财决03表)'!$A$10:$K$500,10,FALSE))</f>
        <v>0</v>
      </c>
      <c r="J15" s="136">
        <f>IF(ISERROR(VLOOKUP(A15,'[1]Z03 收入决算表(财决03表)'!$A$10:$K$500,11,FALSE)),"",VLOOKUP(A15,'[1]Z03 收入决算表(财决03表)'!$A$10:$K$500,11,FALSE))</f>
        <v>14</v>
      </c>
      <c r="K15" s="134" t="str">
        <f>'[1]Z03 收入决算表(财决03表)'!A14</f>
        <v>21004</v>
      </c>
      <c r="L15" s="132">
        <f>'[1]Z03 收入决算表(财决03表)'!$E14</f>
        <v>395.64</v>
      </c>
      <c r="M15" s="130">
        <f t="shared" si="1"/>
        <v>15</v>
      </c>
    </row>
    <row r="16" spans="1:14" ht="22.5" customHeight="1">
      <c r="A16" s="188" t="str">
        <f t="shared" si="0"/>
        <v>2100402</v>
      </c>
      <c r="B16" s="188"/>
      <c r="C16" s="124" t="str">
        <f>IF(ISERROR(VLOOKUP(A16,'[1]Z03 收入决算表(财决03表)'!$A$10:$K$500,4,FALSE)),"",VLOOKUP(A16,'[1]Z03 收入决算表(财决03表)'!$A$10:$K$500,4,FALSE))</f>
        <v>卫生监督机构</v>
      </c>
      <c r="D16" s="136">
        <f>IF(ISERROR(VLOOKUP(A16,'[1]Z03 收入决算表(财决03表)'!$A$10:$K$500,5,FALSE)),"",VLOOKUP(A16,'[1]Z03 收入决算表(财决03表)'!$A$10:$K$500,5,FALSE))</f>
        <v>379.64</v>
      </c>
      <c r="E16" s="136">
        <f>IF(ISERROR(VLOOKUP(A16,'[1]Z03 收入决算表(财决03表)'!$A$10:$K$500,6,FALSE)),"",VLOOKUP(A16,'[1]Z03 收入决算表(财决03表)'!$A$10:$K$500,6,FALSE))</f>
        <v>365.64</v>
      </c>
      <c r="F16" s="136">
        <f>IF(ISERROR(VLOOKUP(A16,'[1]Z03 收入决算表(财决03表)'!$A$10:$K$500,7,FALSE)),"",VLOOKUP(A16,'[1]Z03 收入决算表(财决03表)'!$A$10:$K$500,7,FALSE))</f>
        <v>0</v>
      </c>
      <c r="G16" s="136">
        <f>IF(ISERROR(VLOOKUP(A16,'[1]Z03 收入决算表(财决03表)'!$A$10:$K$500,8,FALSE)),"",VLOOKUP(A16,'[1]Z03 收入决算表(财决03表)'!$A$10:$K$500,8,FALSE))</f>
        <v>0</v>
      </c>
      <c r="H16" s="136">
        <f>IF(ISERROR(VLOOKUP(A16,'[1]Z03 收入决算表(财决03表)'!$A$10:$K$500,9,FALSE)),"",VLOOKUP(A16,'[1]Z03 收入决算表(财决03表)'!$A$10:$K$500,9,FALSE))</f>
        <v>0</v>
      </c>
      <c r="I16" s="136">
        <f>IF(ISERROR(VLOOKUP(A16,'[1]Z03 收入决算表(财决03表)'!$A$10:$K$500,10,FALSE)),"",VLOOKUP(A16,'[1]Z03 收入决算表(财决03表)'!$A$10:$K$500,10,FALSE))</f>
        <v>0</v>
      </c>
      <c r="J16" s="136">
        <f>IF(ISERROR(VLOOKUP(A16,'[1]Z03 收入决算表(财决03表)'!$A$10:$K$500,11,FALSE)),"",VLOOKUP(A16,'[1]Z03 收入决算表(财决03表)'!$A$10:$K$500,11,FALSE))</f>
        <v>14</v>
      </c>
      <c r="K16" s="134" t="str">
        <f>'[1]Z03 收入决算表(财决03表)'!A15</f>
        <v>2100402</v>
      </c>
      <c r="L16" s="132">
        <f>'[1]Z03 收入决算表(财决03表)'!$E15</f>
        <v>379.64</v>
      </c>
      <c r="M16" s="130">
        <f t="shared" si="1"/>
        <v>16</v>
      </c>
    </row>
    <row r="17" spans="1:21" ht="22.5" customHeight="1">
      <c r="A17" s="188" t="str">
        <f t="shared" si="0"/>
        <v>2100499</v>
      </c>
      <c r="B17" s="188"/>
      <c r="C17" s="124" t="str">
        <f>IF(ISERROR(VLOOKUP(A17,'[1]Z03 收入决算表(财决03表)'!$A$10:$K$500,4,FALSE)),"",VLOOKUP(A17,'[1]Z03 收入决算表(财决03表)'!$A$10:$K$500,4,FALSE))</f>
        <v>其他公共卫生支出</v>
      </c>
      <c r="D17" s="136">
        <f>IF(ISERROR(VLOOKUP(A17,'[1]Z03 收入决算表(财决03表)'!$A$10:$K$500,5,FALSE)),"",VLOOKUP(A17,'[1]Z03 收入决算表(财决03表)'!$A$10:$K$500,5,FALSE))</f>
        <v>16</v>
      </c>
      <c r="E17" s="136">
        <f>IF(ISERROR(VLOOKUP(A17,'[1]Z03 收入决算表(财决03表)'!$A$10:$K$500,6,FALSE)),"",VLOOKUP(A17,'[1]Z03 收入决算表(财决03表)'!$A$10:$K$500,6,FALSE))</f>
        <v>16</v>
      </c>
      <c r="F17" s="136">
        <f>IF(ISERROR(VLOOKUP(A17,'[1]Z03 收入决算表(财决03表)'!$A$10:$K$500,7,FALSE)),"",VLOOKUP(A17,'[1]Z03 收入决算表(财决03表)'!$A$10:$K$500,7,FALSE))</f>
        <v>0</v>
      </c>
      <c r="G17" s="136">
        <f>IF(ISERROR(VLOOKUP(A17,'[1]Z03 收入决算表(财决03表)'!$A$10:$K$500,8,FALSE)),"",VLOOKUP(A17,'[1]Z03 收入决算表(财决03表)'!$A$10:$K$500,8,FALSE))</f>
        <v>0</v>
      </c>
      <c r="H17" s="136">
        <f>IF(ISERROR(VLOOKUP(A17,'[1]Z03 收入决算表(财决03表)'!$A$10:$K$500,9,FALSE)),"",VLOOKUP(A17,'[1]Z03 收入决算表(财决03表)'!$A$10:$K$500,9,FALSE))</f>
        <v>0</v>
      </c>
      <c r="I17" s="136">
        <f>IF(ISERROR(VLOOKUP(A17,'[1]Z03 收入决算表(财决03表)'!$A$10:$K$500,10,FALSE)),"",VLOOKUP(A17,'[1]Z03 收入决算表(财决03表)'!$A$10:$K$500,10,FALSE))</f>
        <v>0</v>
      </c>
      <c r="J17" s="136">
        <f>IF(ISERROR(VLOOKUP(A17,'[1]Z03 收入决算表(财决03表)'!$A$10:$K$500,11,FALSE)),"",VLOOKUP(A17,'[1]Z03 收入决算表(财决03表)'!$A$10:$K$500,11,FALSE))</f>
        <v>0</v>
      </c>
      <c r="K17" s="134" t="str">
        <f>'[1]Z03 收入决算表(财决03表)'!A16</f>
        <v>2100499</v>
      </c>
      <c r="L17" s="132">
        <f>'[1]Z03 收入决算表(财决03表)'!$E16</f>
        <v>16</v>
      </c>
      <c r="M17" s="130">
        <f t="shared" si="1"/>
        <v>17</v>
      </c>
    </row>
    <row r="18" spans="1:21" ht="22.5" customHeight="1">
      <c r="A18" s="188" t="str">
        <f t="shared" si="0"/>
        <v>21010</v>
      </c>
      <c r="B18" s="188"/>
      <c r="C18" s="124" t="str">
        <f>IF(ISERROR(VLOOKUP(A18,'[1]Z03 收入决算表(财决03表)'!$A$10:$K$500,4,FALSE)),"",VLOOKUP(A18,'[1]Z03 收入决算表(财决03表)'!$A$10:$K$500,4,FALSE))</f>
        <v>食品和药品监督管理事务</v>
      </c>
      <c r="D18" s="136">
        <f>IF(ISERROR(VLOOKUP(A18,'[1]Z03 收入决算表(财决03表)'!$A$10:$K$500,5,FALSE)),"",VLOOKUP(A18,'[1]Z03 收入决算表(财决03表)'!$A$10:$K$500,5,FALSE))</f>
        <v>15</v>
      </c>
      <c r="E18" s="136">
        <f>IF(ISERROR(VLOOKUP(A18,'[1]Z03 收入决算表(财决03表)'!$A$10:$K$500,6,FALSE)),"",VLOOKUP(A18,'[1]Z03 收入决算表(财决03表)'!$A$10:$K$500,6,FALSE))</f>
        <v>15</v>
      </c>
      <c r="F18" s="136">
        <f>IF(ISERROR(VLOOKUP(A18,'[1]Z03 收入决算表(财决03表)'!$A$10:$K$500,7,FALSE)),"",VLOOKUP(A18,'[1]Z03 收入决算表(财决03表)'!$A$10:$K$500,7,FALSE))</f>
        <v>0</v>
      </c>
      <c r="G18" s="136">
        <f>IF(ISERROR(VLOOKUP(A18,'[1]Z03 收入决算表(财决03表)'!$A$10:$K$500,8,FALSE)),"",VLOOKUP(A18,'[1]Z03 收入决算表(财决03表)'!$A$10:$K$500,8,FALSE))</f>
        <v>0</v>
      </c>
      <c r="H18" s="136">
        <f>IF(ISERROR(VLOOKUP(A18,'[1]Z03 收入决算表(财决03表)'!$A$10:$K$500,9,FALSE)),"",VLOOKUP(A18,'[1]Z03 收入决算表(财决03表)'!$A$10:$K$500,9,FALSE))</f>
        <v>0</v>
      </c>
      <c r="I18" s="136">
        <f>IF(ISERROR(VLOOKUP(A18,'[1]Z03 收入决算表(财决03表)'!$A$10:$K$500,10,FALSE)),"",VLOOKUP(A18,'[1]Z03 收入决算表(财决03表)'!$A$10:$K$500,10,FALSE))</f>
        <v>0</v>
      </c>
      <c r="J18" s="136">
        <f>IF(ISERROR(VLOOKUP(A18,'[1]Z03 收入决算表(财决03表)'!$A$10:$K$500,11,FALSE)),"",VLOOKUP(A18,'[1]Z03 收入决算表(财决03表)'!$A$10:$K$500,11,FALSE))</f>
        <v>0</v>
      </c>
      <c r="K18" s="134" t="str">
        <f>'[1]Z03 收入决算表(财决03表)'!A17</f>
        <v>21010</v>
      </c>
      <c r="L18" s="132">
        <f>'[1]Z03 收入决算表(财决03表)'!$E17</f>
        <v>15</v>
      </c>
      <c r="M18" s="130">
        <f t="shared" si="1"/>
        <v>18</v>
      </c>
      <c r="N18" s="82"/>
      <c r="O18" s="118"/>
      <c r="P18" s="118"/>
      <c r="Q18" s="118"/>
      <c r="R18" s="82"/>
      <c r="S18" s="117"/>
      <c r="T18" s="118"/>
      <c r="U18" s="82"/>
    </row>
    <row r="19" spans="1:21" ht="22.5" customHeight="1">
      <c r="A19" s="188" t="str">
        <f t="shared" si="0"/>
        <v>2101099</v>
      </c>
      <c r="B19" s="188"/>
      <c r="C19" s="124" t="str">
        <f>IF(ISERROR(VLOOKUP(A19,'[1]Z03 收入决算表(财决03表)'!$A$10:$K$500,4,FALSE)),"",VLOOKUP(A19,'[1]Z03 收入决算表(财决03表)'!$A$10:$K$500,4,FALSE))</f>
        <v>其他食品和药品监督管理事务支出</v>
      </c>
      <c r="D19" s="136">
        <f>IF(ISERROR(VLOOKUP(A19,'[1]Z03 收入决算表(财决03表)'!$A$10:$K$500,5,FALSE)),"",VLOOKUP(A19,'[1]Z03 收入决算表(财决03表)'!$A$10:$K$500,5,FALSE))</f>
        <v>15</v>
      </c>
      <c r="E19" s="136">
        <f>IF(ISERROR(VLOOKUP(A19,'[1]Z03 收入决算表(财决03表)'!$A$10:$K$500,6,FALSE)),"",VLOOKUP(A19,'[1]Z03 收入决算表(财决03表)'!$A$10:$K$500,6,FALSE))</f>
        <v>15</v>
      </c>
      <c r="F19" s="136">
        <f>IF(ISERROR(VLOOKUP(A19,'[1]Z03 收入决算表(财决03表)'!$A$10:$K$500,7,FALSE)),"",VLOOKUP(A19,'[1]Z03 收入决算表(财决03表)'!$A$10:$K$500,7,FALSE))</f>
        <v>0</v>
      </c>
      <c r="G19" s="136">
        <f>IF(ISERROR(VLOOKUP(A19,'[1]Z03 收入决算表(财决03表)'!$A$10:$K$500,8,FALSE)),"",VLOOKUP(A19,'[1]Z03 收入决算表(财决03表)'!$A$10:$K$500,8,FALSE))</f>
        <v>0</v>
      </c>
      <c r="H19" s="136">
        <f>IF(ISERROR(VLOOKUP(A19,'[1]Z03 收入决算表(财决03表)'!$A$10:$K$500,9,FALSE)),"",VLOOKUP(A19,'[1]Z03 收入决算表(财决03表)'!$A$10:$K$500,9,FALSE))</f>
        <v>0</v>
      </c>
      <c r="I19" s="136">
        <f>IF(ISERROR(VLOOKUP(A19,'[1]Z03 收入决算表(财决03表)'!$A$10:$K$500,10,FALSE)),"",VLOOKUP(A19,'[1]Z03 收入决算表(财决03表)'!$A$10:$K$500,10,FALSE))</f>
        <v>0</v>
      </c>
      <c r="J19" s="136">
        <f>IF(ISERROR(VLOOKUP(A19,'[1]Z03 收入决算表(财决03表)'!$A$10:$K$500,11,FALSE)),"",VLOOKUP(A19,'[1]Z03 收入决算表(财决03表)'!$A$10:$K$500,11,FALSE))</f>
        <v>0</v>
      </c>
      <c r="K19" s="134" t="str">
        <f>'[1]Z03 收入决算表(财决03表)'!A18</f>
        <v>2101099</v>
      </c>
      <c r="L19" s="132">
        <f>'[1]Z03 收入决算表(财决03表)'!$E18</f>
        <v>15</v>
      </c>
      <c r="M19" s="130">
        <f t="shared" si="1"/>
        <v>19</v>
      </c>
      <c r="N19" s="81"/>
      <c r="O19" s="118"/>
      <c r="P19" s="118"/>
      <c r="Q19" s="118"/>
      <c r="R19" s="119"/>
      <c r="S19" s="117"/>
      <c r="T19" s="118"/>
      <c r="U19" s="118"/>
    </row>
    <row r="20" spans="1:21" ht="22.5" customHeight="1">
      <c r="A20" s="188" t="str">
        <f t="shared" si="0"/>
        <v>21011</v>
      </c>
      <c r="B20" s="188"/>
      <c r="C20" s="124" t="str">
        <f>IF(ISERROR(VLOOKUP(A20,'[1]Z03 收入决算表(财决03表)'!$A$10:$K$500,4,FALSE)),"",VLOOKUP(A20,'[1]Z03 收入决算表(财决03表)'!$A$10:$K$500,4,FALSE))</f>
        <v>行政事业单位医疗★</v>
      </c>
      <c r="D20" s="136">
        <f>IF(ISERROR(VLOOKUP(A20,'[1]Z03 收入决算表(财决03表)'!$A$10:$K$500,5,FALSE)),"",VLOOKUP(A20,'[1]Z03 收入决算表(财决03表)'!$A$10:$K$500,5,FALSE))</f>
        <v>17.95</v>
      </c>
      <c r="E20" s="136">
        <f>IF(ISERROR(VLOOKUP(A20,'[1]Z03 收入决算表(财决03表)'!$A$10:$K$500,6,FALSE)),"",VLOOKUP(A20,'[1]Z03 收入决算表(财决03表)'!$A$10:$K$500,6,FALSE))</f>
        <v>17.95</v>
      </c>
      <c r="F20" s="136">
        <f>IF(ISERROR(VLOOKUP(A20,'[1]Z03 收入决算表(财决03表)'!$A$10:$K$500,7,FALSE)),"",VLOOKUP(A20,'[1]Z03 收入决算表(财决03表)'!$A$10:$K$500,7,FALSE))</f>
        <v>0</v>
      </c>
      <c r="G20" s="136">
        <f>IF(ISERROR(VLOOKUP(A20,'[1]Z03 收入决算表(财决03表)'!$A$10:$K$500,8,FALSE)),"",VLOOKUP(A20,'[1]Z03 收入决算表(财决03表)'!$A$10:$K$500,8,FALSE))</f>
        <v>0</v>
      </c>
      <c r="H20" s="136">
        <f>IF(ISERROR(VLOOKUP(A20,'[1]Z03 收入决算表(财决03表)'!$A$10:$K$500,9,FALSE)),"",VLOOKUP(A20,'[1]Z03 收入决算表(财决03表)'!$A$10:$K$500,9,FALSE))</f>
        <v>0</v>
      </c>
      <c r="I20" s="136">
        <f>IF(ISERROR(VLOOKUP(A20,'[1]Z03 收入决算表(财决03表)'!$A$10:$K$500,10,FALSE)),"",VLOOKUP(A20,'[1]Z03 收入决算表(财决03表)'!$A$10:$K$500,10,FALSE))</f>
        <v>0</v>
      </c>
      <c r="J20" s="136">
        <f>IF(ISERROR(VLOOKUP(A20,'[1]Z03 收入决算表(财决03表)'!$A$10:$K$500,11,FALSE)),"",VLOOKUP(A20,'[1]Z03 收入决算表(财决03表)'!$A$10:$K$500,11,FALSE))</f>
        <v>0</v>
      </c>
      <c r="K20" s="134" t="str">
        <f>'[1]Z03 收入决算表(财决03表)'!A19</f>
        <v>21011</v>
      </c>
      <c r="L20" s="132">
        <f>'[1]Z03 收入决算表(财决03表)'!$E19</f>
        <v>17.95</v>
      </c>
      <c r="M20" s="130">
        <f t="shared" si="1"/>
        <v>20</v>
      </c>
    </row>
    <row r="21" spans="1:21" ht="22.5" customHeight="1">
      <c r="A21" s="188" t="str">
        <f t="shared" si="0"/>
        <v>2101101</v>
      </c>
      <c r="B21" s="188"/>
      <c r="C21" s="124" t="str">
        <f>IF(ISERROR(VLOOKUP(A21,'[1]Z03 收入决算表(财决03表)'!$A$10:$K$500,4,FALSE)),"",VLOOKUP(A21,'[1]Z03 收入决算表(财决03表)'!$A$10:$K$500,4,FALSE))</f>
        <v>行政单位医疗★</v>
      </c>
      <c r="D21" s="136">
        <f>IF(ISERROR(VLOOKUP(A21,'[1]Z03 收入决算表(财决03表)'!$A$10:$K$500,5,FALSE)),"",VLOOKUP(A21,'[1]Z03 收入决算表(财决03表)'!$A$10:$K$500,5,FALSE))</f>
        <v>17.95</v>
      </c>
      <c r="E21" s="136">
        <f>IF(ISERROR(VLOOKUP(A21,'[1]Z03 收入决算表(财决03表)'!$A$10:$K$500,6,FALSE)),"",VLOOKUP(A21,'[1]Z03 收入决算表(财决03表)'!$A$10:$K$500,6,FALSE))</f>
        <v>17.95</v>
      </c>
      <c r="F21" s="136">
        <f>IF(ISERROR(VLOOKUP(A21,'[1]Z03 收入决算表(财决03表)'!$A$10:$K$500,7,FALSE)),"",VLOOKUP(A21,'[1]Z03 收入决算表(财决03表)'!$A$10:$K$500,7,FALSE))</f>
        <v>0</v>
      </c>
      <c r="G21" s="136">
        <f>IF(ISERROR(VLOOKUP(A21,'[1]Z03 收入决算表(财决03表)'!$A$10:$K$500,8,FALSE)),"",VLOOKUP(A21,'[1]Z03 收入决算表(财决03表)'!$A$10:$K$500,8,FALSE))</f>
        <v>0</v>
      </c>
      <c r="H21" s="136">
        <f>IF(ISERROR(VLOOKUP(A21,'[1]Z03 收入决算表(财决03表)'!$A$10:$K$500,9,FALSE)),"",VLOOKUP(A21,'[1]Z03 收入决算表(财决03表)'!$A$10:$K$500,9,FALSE))</f>
        <v>0</v>
      </c>
      <c r="I21" s="136">
        <f>IF(ISERROR(VLOOKUP(A21,'[1]Z03 收入决算表(财决03表)'!$A$10:$K$500,10,FALSE)),"",VLOOKUP(A21,'[1]Z03 收入决算表(财决03表)'!$A$10:$K$500,10,FALSE))</f>
        <v>0</v>
      </c>
      <c r="J21" s="136">
        <f>IF(ISERROR(VLOOKUP(A21,'[1]Z03 收入决算表(财决03表)'!$A$10:$K$500,11,FALSE)),"",VLOOKUP(A21,'[1]Z03 收入决算表(财决03表)'!$A$10:$K$500,11,FALSE))</f>
        <v>0</v>
      </c>
      <c r="K21" s="134" t="str">
        <f>'[1]Z03 收入决算表(财决03表)'!A20</f>
        <v>2101101</v>
      </c>
      <c r="L21" s="132">
        <f>'[1]Z03 收入决算表(财决03表)'!$E20</f>
        <v>17.95</v>
      </c>
      <c r="M21" s="130">
        <f t="shared" si="1"/>
        <v>21</v>
      </c>
      <c r="N21" s="82"/>
    </row>
    <row r="22" spans="1:21" ht="22.5" customHeight="1">
      <c r="A22" s="188" t="str">
        <f t="shared" si="0"/>
        <v>221</v>
      </c>
      <c r="B22" s="188"/>
      <c r="C22" s="124" t="str">
        <f>IF(ISERROR(VLOOKUP(A22,'[1]Z03 收入决算表(财决03表)'!$A$10:$K$500,4,FALSE)),"",VLOOKUP(A22,'[1]Z03 收入决算表(财决03表)'!$A$10:$K$500,4,FALSE))</f>
        <v>住房保障支出</v>
      </c>
      <c r="D22" s="136">
        <f>IF(ISERROR(VLOOKUP(A22,'[1]Z03 收入决算表(财决03表)'!$A$10:$K$500,5,FALSE)),"",VLOOKUP(A22,'[1]Z03 收入决算表(财决03表)'!$A$10:$K$500,5,FALSE))</f>
        <v>17.05</v>
      </c>
      <c r="E22" s="136">
        <f>IF(ISERROR(VLOOKUP(A22,'[1]Z03 收入决算表(财决03表)'!$A$10:$K$500,6,FALSE)),"",VLOOKUP(A22,'[1]Z03 收入决算表(财决03表)'!$A$10:$K$500,6,FALSE))</f>
        <v>17.05</v>
      </c>
      <c r="F22" s="136">
        <f>IF(ISERROR(VLOOKUP(A22,'[1]Z03 收入决算表(财决03表)'!$A$10:$K$500,7,FALSE)),"",VLOOKUP(A22,'[1]Z03 收入决算表(财决03表)'!$A$10:$K$500,7,FALSE))</f>
        <v>0</v>
      </c>
      <c r="G22" s="136">
        <f>IF(ISERROR(VLOOKUP(A22,'[1]Z03 收入决算表(财决03表)'!$A$10:$K$500,8,FALSE)),"",VLOOKUP(A22,'[1]Z03 收入决算表(财决03表)'!$A$10:$K$500,8,FALSE))</f>
        <v>0</v>
      </c>
      <c r="H22" s="136">
        <f>IF(ISERROR(VLOOKUP(A22,'[1]Z03 收入决算表(财决03表)'!$A$10:$K$500,9,FALSE)),"",VLOOKUP(A22,'[1]Z03 收入决算表(财决03表)'!$A$10:$K$500,9,FALSE))</f>
        <v>0</v>
      </c>
      <c r="I22" s="136">
        <f>IF(ISERROR(VLOOKUP(A22,'[1]Z03 收入决算表(财决03表)'!$A$10:$K$500,10,FALSE)),"",VLOOKUP(A22,'[1]Z03 收入决算表(财决03表)'!$A$10:$K$500,10,FALSE))</f>
        <v>0</v>
      </c>
      <c r="J22" s="136">
        <f>IF(ISERROR(VLOOKUP(A22,'[1]Z03 收入决算表(财决03表)'!$A$10:$K$500,11,FALSE)),"",VLOOKUP(A22,'[1]Z03 收入决算表(财决03表)'!$A$10:$K$500,11,FALSE))</f>
        <v>0</v>
      </c>
      <c r="K22" s="134" t="str">
        <f>'[1]Z03 收入决算表(财决03表)'!A21</f>
        <v>221</v>
      </c>
      <c r="L22" s="132">
        <f>'[1]Z03 收入决算表(财决03表)'!$E21</f>
        <v>17.05</v>
      </c>
      <c r="M22" s="130">
        <f t="shared" si="1"/>
        <v>22</v>
      </c>
    </row>
    <row r="23" spans="1:21" ht="22.5" customHeight="1">
      <c r="A23" s="188" t="str">
        <f t="shared" si="0"/>
        <v>22102</v>
      </c>
      <c r="B23" s="188"/>
      <c r="C23" s="124" t="str">
        <f>IF(ISERROR(VLOOKUP(A23,'[1]Z03 收入决算表(财决03表)'!$A$10:$K$500,4,FALSE)),"",VLOOKUP(A23,'[1]Z03 收入决算表(财决03表)'!$A$10:$K$500,4,FALSE))</f>
        <v>住房改革支出</v>
      </c>
      <c r="D23" s="136">
        <f>IF(ISERROR(VLOOKUP(A23,'[1]Z03 收入决算表(财决03表)'!$A$10:$K$500,5,FALSE)),"",VLOOKUP(A23,'[1]Z03 收入决算表(财决03表)'!$A$10:$K$500,5,FALSE))</f>
        <v>17.05</v>
      </c>
      <c r="E23" s="136">
        <f>IF(ISERROR(VLOOKUP(A23,'[1]Z03 收入决算表(财决03表)'!$A$10:$K$500,6,FALSE)),"",VLOOKUP(A23,'[1]Z03 收入决算表(财决03表)'!$A$10:$K$500,6,FALSE))</f>
        <v>17.05</v>
      </c>
      <c r="F23" s="136">
        <f>IF(ISERROR(VLOOKUP(A23,'[1]Z03 收入决算表(财决03表)'!$A$10:$K$500,7,FALSE)),"",VLOOKUP(A23,'[1]Z03 收入决算表(财决03表)'!$A$10:$K$500,7,FALSE))</f>
        <v>0</v>
      </c>
      <c r="G23" s="136">
        <f>IF(ISERROR(VLOOKUP(A23,'[1]Z03 收入决算表(财决03表)'!$A$10:$K$500,8,FALSE)),"",VLOOKUP(A23,'[1]Z03 收入决算表(财决03表)'!$A$10:$K$500,8,FALSE))</f>
        <v>0</v>
      </c>
      <c r="H23" s="136">
        <f>IF(ISERROR(VLOOKUP(A23,'[1]Z03 收入决算表(财决03表)'!$A$10:$K$500,9,FALSE)),"",VLOOKUP(A23,'[1]Z03 收入决算表(财决03表)'!$A$10:$K$500,9,FALSE))</f>
        <v>0</v>
      </c>
      <c r="I23" s="136">
        <f>IF(ISERROR(VLOOKUP(A23,'[1]Z03 收入决算表(财决03表)'!$A$10:$K$500,10,FALSE)),"",VLOOKUP(A23,'[1]Z03 收入决算表(财决03表)'!$A$10:$K$500,10,FALSE))</f>
        <v>0</v>
      </c>
      <c r="J23" s="136">
        <f>IF(ISERROR(VLOOKUP(A23,'[1]Z03 收入决算表(财决03表)'!$A$10:$K$500,11,FALSE)),"",VLOOKUP(A23,'[1]Z03 收入决算表(财决03表)'!$A$10:$K$500,11,FALSE))</f>
        <v>0</v>
      </c>
      <c r="K23" s="134" t="str">
        <f>'[1]Z03 收入决算表(财决03表)'!A22</f>
        <v>22102</v>
      </c>
      <c r="L23" s="132">
        <f>'[1]Z03 收入决算表(财决03表)'!$E22</f>
        <v>17.05</v>
      </c>
      <c r="M23" s="130">
        <f t="shared" si="1"/>
        <v>23</v>
      </c>
    </row>
    <row r="24" spans="1:21" ht="22.5" customHeight="1">
      <c r="A24" s="188" t="str">
        <f t="shared" si="0"/>
        <v>2210201</v>
      </c>
      <c r="B24" s="188"/>
      <c r="C24" s="124" t="str">
        <f>IF(ISERROR(VLOOKUP(A24,'[1]Z03 收入决算表(财决03表)'!$A$10:$K$500,4,FALSE)),"",VLOOKUP(A24,'[1]Z03 收入决算表(财决03表)'!$A$10:$K$500,4,FALSE))</f>
        <v>住房公积金</v>
      </c>
      <c r="D24" s="136">
        <f>IF(ISERROR(VLOOKUP(A24,'[1]Z03 收入决算表(财决03表)'!$A$10:$K$500,5,FALSE)),"",VLOOKUP(A24,'[1]Z03 收入决算表(财决03表)'!$A$10:$K$500,5,FALSE))</f>
        <v>17.05</v>
      </c>
      <c r="E24" s="136">
        <f>IF(ISERROR(VLOOKUP(A24,'[1]Z03 收入决算表(财决03表)'!$A$10:$K$500,6,FALSE)),"",VLOOKUP(A24,'[1]Z03 收入决算表(财决03表)'!$A$10:$K$500,6,FALSE))</f>
        <v>17.05</v>
      </c>
      <c r="F24" s="136">
        <f>IF(ISERROR(VLOOKUP(A24,'[1]Z03 收入决算表(财决03表)'!$A$10:$K$500,7,FALSE)),"",VLOOKUP(A24,'[1]Z03 收入决算表(财决03表)'!$A$10:$K$500,7,FALSE))</f>
        <v>0</v>
      </c>
      <c r="G24" s="136">
        <f>IF(ISERROR(VLOOKUP(A24,'[1]Z03 收入决算表(财决03表)'!$A$10:$K$500,8,FALSE)),"",VLOOKUP(A24,'[1]Z03 收入决算表(财决03表)'!$A$10:$K$500,8,FALSE))</f>
        <v>0</v>
      </c>
      <c r="H24" s="136">
        <f>IF(ISERROR(VLOOKUP(A24,'[1]Z03 收入决算表(财决03表)'!$A$10:$K$500,9,FALSE)),"",VLOOKUP(A24,'[1]Z03 收入决算表(财决03表)'!$A$10:$K$500,9,FALSE))</f>
        <v>0</v>
      </c>
      <c r="I24" s="136">
        <f>IF(ISERROR(VLOOKUP(A24,'[1]Z03 收入决算表(财决03表)'!$A$10:$K$500,10,FALSE)),"",VLOOKUP(A24,'[1]Z03 收入决算表(财决03表)'!$A$10:$K$500,10,FALSE))</f>
        <v>0</v>
      </c>
      <c r="J24" s="136">
        <f>IF(ISERROR(VLOOKUP(A24,'[1]Z03 收入决算表(财决03表)'!$A$10:$K$500,11,FALSE)),"",VLOOKUP(A24,'[1]Z03 收入决算表(财决03表)'!$A$10:$K$500,11,FALSE))</f>
        <v>0</v>
      </c>
      <c r="K24" s="134" t="str">
        <f>'[1]Z03 收入决算表(财决03表)'!A23</f>
        <v>2210201</v>
      </c>
      <c r="L24" s="132">
        <f>'[1]Z03 收入决算表(财决03表)'!$E23</f>
        <v>17.05</v>
      </c>
      <c r="M24" s="130">
        <f t="shared" si="1"/>
        <v>24</v>
      </c>
    </row>
  </sheetData>
  <mergeCells count="27">
    <mergeCell ref="A22:B22"/>
    <mergeCell ref="A23:B23"/>
    <mergeCell ref="A24:B24"/>
    <mergeCell ref="C7:C8"/>
    <mergeCell ref="D6:D8"/>
    <mergeCell ref="A7:B8"/>
    <mergeCell ref="A17:B17"/>
    <mergeCell ref="A18:B18"/>
    <mergeCell ref="A19:B19"/>
    <mergeCell ref="A20:B20"/>
    <mergeCell ref="A21:B21"/>
    <mergeCell ref="A12:B12"/>
    <mergeCell ref="A13:B13"/>
    <mergeCell ref="A14:B14"/>
    <mergeCell ref="A15:B15"/>
    <mergeCell ref="A16:B16"/>
    <mergeCell ref="A1:J1"/>
    <mergeCell ref="A6:C6"/>
    <mergeCell ref="A9:C9"/>
    <mergeCell ref="A10:C10"/>
    <mergeCell ref="A11:B11"/>
    <mergeCell ref="E6:E8"/>
    <mergeCell ref="F6:F8"/>
    <mergeCell ref="G6:G8"/>
    <mergeCell ref="H6:H8"/>
    <mergeCell ref="I6:I8"/>
    <mergeCell ref="J6:J8"/>
  </mergeCells>
  <phoneticPr fontId="37" type="noConversion"/>
  <conditionalFormatting sqref="A11:J24">
    <cfRule type="expression" dxfId="6" priority="1" stopIfTrue="1">
      <formula>AND(ISNUMBER($L11),$L11&gt;0)</formula>
    </cfRule>
  </conditionalFormatting>
  <pageMargins left="0.75" right="0.75" top="1" bottom="1" header="0.51180555555555596" footer="0.51180555555555596"/>
</worksheet>
</file>

<file path=xl/worksheets/sheet4.xml><?xml version="1.0" encoding="utf-8"?>
<worksheet xmlns="http://schemas.openxmlformats.org/spreadsheetml/2006/main" xmlns:r="http://schemas.openxmlformats.org/officeDocument/2006/relationships">
  <dimension ref="A1:M25"/>
  <sheetViews>
    <sheetView workbookViewId="0">
      <selection activeCell="E14" sqref="E14"/>
    </sheetView>
  </sheetViews>
  <sheetFormatPr defaultColWidth="9" defaultRowHeight="14.25"/>
  <cols>
    <col min="1" max="1" width="5.625" style="89" customWidth="1"/>
    <col min="2" max="2" width="4.75" style="89" customWidth="1"/>
    <col min="3" max="3" width="25.625" style="89" customWidth="1"/>
    <col min="4" max="4" width="14.375" style="89" customWidth="1"/>
    <col min="5" max="9" width="14.625" style="89" customWidth="1"/>
    <col min="10" max="10" width="11.75" style="115" customWidth="1"/>
    <col min="11" max="11" width="12.625" style="115" customWidth="1"/>
    <col min="12" max="13" width="9" style="115"/>
    <col min="14" max="16384" width="9" style="89"/>
  </cols>
  <sheetData>
    <row r="1" spans="1:13" s="112" customFormat="1" ht="20.25">
      <c r="A1" s="183" t="s">
        <v>340</v>
      </c>
      <c r="B1" s="183"/>
      <c r="C1" s="183"/>
      <c r="D1" s="183"/>
      <c r="E1" s="183"/>
      <c r="F1" s="183"/>
      <c r="G1" s="183"/>
      <c r="H1" s="183"/>
      <c r="I1" s="183"/>
      <c r="J1" s="115"/>
      <c r="K1" s="126"/>
      <c r="L1" s="126"/>
      <c r="M1" s="126" t="str">
        <f>"a1:"&amp;"I"&amp;MAX(L10:L25)</f>
        <v>a1:I25</v>
      </c>
    </row>
    <row r="2" spans="1:13">
      <c r="A2" s="50" t="str">
        <f>'[2]01收入支出决算总表'!A3</f>
        <v>部门：益阳市卫生计生综合监督执法局</v>
      </c>
      <c r="B2" s="116"/>
      <c r="C2" s="116"/>
      <c r="D2" s="116"/>
      <c r="E2" s="116"/>
      <c r="F2" s="116"/>
      <c r="G2" s="116"/>
      <c r="H2" s="116"/>
      <c r="I2" s="127" t="s">
        <v>69</v>
      </c>
    </row>
    <row r="3" spans="1:13">
      <c r="A3" s="50"/>
      <c r="B3" s="116"/>
      <c r="C3" s="116"/>
      <c r="D3" s="116"/>
      <c r="E3" s="116"/>
      <c r="F3" s="117"/>
      <c r="G3" s="116"/>
      <c r="H3" s="116"/>
      <c r="I3" s="52" t="s">
        <v>3</v>
      </c>
      <c r="M3" s="128" t="s">
        <v>70</v>
      </c>
    </row>
    <row r="4" spans="1:13">
      <c r="A4" s="81" t="s">
        <v>71</v>
      </c>
      <c r="B4" s="118"/>
      <c r="C4" s="118"/>
      <c r="D4" s="118"/>
      <c r="E4" s="119" t="s">
        <v>49</v>
      </c>
      <c r="F4" s="117"/>
      <c r="G4" s="118"/>
      <c r="H4" s="119" t="s">
        <v>72</v>
      </c>
      <c r="I4" s="52"/>
    </row>
    <row r="5" spans="1:13">
      <c r="A5" s="81" t="s">
        <v>57</v>
      </c>
      <c r="B5" s="118"/>
      <c r="C5" s="118"/>
      <c r="D5" s="118"/>
      <c r="E5" s="119" t="s">
        <v>73</v>
      </c>
      <c r="F5" s="117"/>
      <c r="G5" s="118"/>
      <c r="H5" s="118"/>
      <c r="I5" s="52"/>
    </row>
    <row r="6" spans="1:13" s="113" customFormat="1" ht="22.5" customHeight="1">
      <c r="A6" s="184" t="s">
        <v>6</v>
      </c>
      <c r="B6" s="185"/>
      <c r="C6" s="185"/>
      <c r="D6" s="184" t="s">
        <v>74</v>
      </c>
      <c r="E6" s="184" t="s">
        <v>75</v>
      </c>
      <c r="F6" s="184" t="s">
        <v>76</v>
      </c>
      <c r="G6" s="184" t="s">
        <v>77</v>
      </c>
      <c r="H6" s="185" t="s">
        <v>78</v>
      </c>
      <c r="I6" s="184" t="s">
        <v>79</v>
      </c>
      <c r="J6" s="129"/>
      <c r="K6" s="129"/>
      <c r="L6" s="130"/>
      <c r="M6" s="115"/>
    </row>
    <row r="7" spans="1:13" s="113" customFormat="1" ht="22.5" customHeight="1">
      <c r="A7" s="185" t="s">
        <v>66</v>
      </c>
      <c r="B7" s="185"/>
      <c r="C7" s="184" t="s">
        <v>67</v>
      </c>
      <c r="D7" s="185"/>
      <c r="E7" s="185"/>
      <c r="F7" s="185"/>
      <c r="G7" s="185"/>
      <c r="H7" s="185"/>
      <c r="I7" s="185"/>
      <c r="J7" s="129"/>
      <c r="K7" s="129"/>
      <c r="L7" s="130"/>
      <c r="M7" s="115"/>
    </row>
    <row r="8" spans="1:13" s="113" customFormat="1" ht="22.5" customHeight="1">
      <c r="A8" s="185"/>
      <c r="B8" s="185"/>
      <c r="C8" s="185"/>
      <c r="D8" s="185"/>
      <c r="E8" s="185"/>
      <c r="F8" s="185"/>
      <c r="G8" s="185"/>
      <c r="H8" s="185"/>
      <c r="I8" s="185"/>
      <c r="J8" s="129"/>
      <c r="K8" s="129"/>
      <c r="L8" s="130"/>
      <c r="M8" s="115"/>
    </row>
    <row r="9" spans="1:13" s="114" customFormat="1" ht="22.5" customHeight="1">
      <c r="A9" s="191" t="s">
        <v>68</v>
      </c>
      <c r="B9" s="192"/>
      <c r="C9" s="192"/>
      <c r="D9" s="174" t="s">
        <v>10</v>
      </c>
      <c r="E9" s="174" t="s">
        <v>11</v>
      </c>
      <c r="F9" s="174" t="s">
        <v>15</v>
      </c>
      <c r="G9" s="120" t="s">
        <v>17</v>
      </c>
      <c r="H9" s="120" t="s">
        <v>19</v>
      </c>
      <c r="I9" s="120" t="s">
        <v>21</v>
      </c>
      <c r="J9" s="131"/>
      <c r="K9" s="131"/>
      <c r="L9" s="69"/>
      <c r="M9" s="115"/>
    </row>
    <row r="10" spans="1:13" ht="22.5" customHeight="1">
      <c r="A10" s="186" t="s">
        <v>46</v>
      </c>
      <c r="B10" s="187"/>
      <c r="C10" s="187"/>
      <c r="D10" s="121">
        <f>'[1]Z04 支出决算表(财决04表)'!E9</f>
        <v>476.31</v>
      </c>
      <c r="E10" s="121">
        <f>'[1]Z04 支出决算表(财决04表)'!F9</f>
        <v>453.16</v>
      </c>
      <c r="F10" s="121">
        <f>'[1]Z04 支出决算表(财决04表)'!G9</f>
        <v>23.15</v>
      </c>
      <c r="G10" s="121">
        <f>'[1]Z04 支出决算表(财决04表)'!H9</f>
        <v>0</v>
      </c>
      <c r="H10" s="121">
        <f>'[1]Z04 支出决算表(财决04表)'!I9</f>
        <v>0</v>
      </c>
      <c r="I10" s="121">
        <f>'[1]Z04 支出决算表(财决04表)'!J9</f>
        <v>0</v>
      </c>
      <c r="L10" s="115">
        <f>ROW()</f>
        <v>10</v>
      </c>
    </row>
    <row r="11" spans="1:13" ht="22.7" customHeight="1">
      <c r="A11" s="122" t="str">
        <f t="shared" ref="A11:A25" si="0">IF(J11&gt;0,J11,"")</f>
        <v>208</v>
      </c>
      <c r="B11" s="123"/>
      <c r="C11" s="124" t="str">
        <f>IF(ISERROR(VLOOKUP(A11,'[1]Z04 支出决算表(财决04表)'!$A$10:$J$500,4,FALSE)),"",VLOOKUP(A11,'[1]Z04 支出决算表(财决04表)'!$A$10:$J$500,4,FALSE))</f>
        <v>社会保障和就业支出</v>
      </c>
      <c r="D11" s="125">
        <f>IF(ISERROR(VLOOKUP(A11,'[1]Z04 支出决算表(财决04表)'!$A$10:$J$500,5,FALSE)),"",VLOOKUP(A11,'[1]Z04 支出决算表(财决04表)'!$A$10:$J$500,5,FALSE))</f>
        <v>2.2999999999999998</v>
      </c>
      <c r="E11" s="125">
        <f>IF(ISERROR(VLOOKUP(A11,'[1]Z04 支出决算表(财决04表)'!$A$10:$J$500,6,FALSE)),"",VLOOKUP(A11,'[1]Z04 支出决算表(财决04表)'!$A$10:$J$500,6,FALSE))</f>
        <v>2.2999999999999998</v>
      </c>
      <c r="F11" s="125">
        <f>IF(ISERROR(VLOOKUP(A11,'[1]Z04 支出决算表(财决04表)'!$A$10:$J$500,7,FALSE)),"",VLOOKUP(A11,'[1]Z04 支出决算表(财决04表)'!$A$10:$J$500,7,FALSE))</f>
        <v>0</v>
      </c>
      <c r="G11" s="125">
        <f>IF(ISERROR(VLOOKUP(A11,'[1]Z04 支出决算表(财决04表)'!$A$10:$J$500,8,FALSE)),"",VLOOKUP(A11,'[1]Z04 支出决算表(财决04表)'!$A$10:$J$500,8,FALSE))</f>
        <v>0</v>
      </c>
      <c r="H11" s="125">
        <f>IF(ISERROR(VLOOKUP(A11,'[1]Z04 支出决算表(财决04表)'!$A$10:$J$500,9,FALSE)),"",VLOOKUP(A11,'[1]Z04 支出决算表(财决04表)'!$A$10:$J$500,9,FALSE))</f>
        <v>0</v>
      </c>
      <c r="I11" s="125">
        <f>IF(ISERROR(VLOOKUP(A11,'[1]Z04 支出决算表(财决04表)'!$A$10:$J$500,10,FALSE)),"",VLOOKUP(A11,'[1]Z04 支出决算表(财决04表)'!$A$10:$J$500,10,FALSE))</f>
        <v>0</v>
      </c>
      <c r="J11" s="115" t="str">
        <f>'[1]Z04 支出决算表(财决04表)'!$A10</f>
        <v>208</v>
      </c>
      <c r="K11" s="132">
        <f>'[1]Z04 支出决算表(财决04表)'!$E10</f>
        <v>2.2999999999999998</v>
      </c>
      <c r="L11" s="115">
        <f t="shared" ref="L11:L25" si="1">IF(C11&lt;&gt;"",ROW(),"")</f>
        <v>11</v>
      </c>
    </row>
    <row r="12" spans="1:13" ht="22.7" customHeight="1">
      <c r="A12" s="122" t="str">
        <f t="shared" si="0"/>
        <v>20805</v>
      </c>
      <c r="B12" s="123"/>
      <c r="C12" s="124" t="str">
        <f>IF(ISERROR(VLOOKUP(A12,'[1]Z04 支出决算表(财决04表)'!$A$10:$J$500,4,FALSE)),"",VLOOKUP(A12,'[1]Z04 支出决算表(财决04表)'!$A$10:$J$500,4,FALSE))</f>
        <v>行政事业单位离退休</v>
      </c>
      <c r="D12" s="125">
        <f>IF(ISERROR(VLOOKUP(A12,'[1]Z04 支出决算表(财决04表)'!$A$10:$J$500,5,FALSE)),"",VLOOKUP(A12,'[1]Z04 支出决算表(财决04表)'!$A$10:$J$500,5,FALSE))</f>
        <v>2.2999999999999998</v>
      </c>
      <c r="E12" s="125">
        <f>IF(ISERROR(VLOOKUP(A12,'[1]Z04 支出决算表(财决04表)'!$A$10:$J$500,6,FALSE)),"",VLOOKUP(A12,'[1]Z04 支出决算表(财决04表)'!$A$10:$J$500,6,FALSE))</f>
        <v>2.2999999999999998</v>
      </c>
      <c r="F12" s="125">
        <f>IF(ISERROR(VLOOKUP(A12,'[1]Z04 支出决算表(财决04表)'!$A$10:$J$500,7,FALSE)),"",VLOOKUP(A12,'[1]Z04 支出决算表(财决04表)'!$A$10:$J$500,7,FALSE))</f>
        <v>0</v>
      </c>
      <c r="G12" s="125">
        <f>IF(ISERROR(VLOOKUP(A12,'[1]Z04 支出决算表(财决04表)'!$A$10:$J$500,8,FALSE)),"",VLOOKUP(A12,'[1]Z04 支出决算表(财决04表)'!$A$10:$J$500,8,FALSE))</f>
        <v>0</v>
      </c>
      <c r="H12" s="125">
        <f>IF(ISERROR(VLOOKUP(A12,'[1]Z04 支出决算表(财决04表)'!$A$10:$J$500,9,FALSE)),"",VLOOKUP(A12,'[1]Z04 支出决算表(财决04表)'!$A$10:$J$500,9,FALSE))</f>
        <v>0</v>
      </c>
      <c r="I12" s="125">
        <f>IF(ISERROR(VLOOKUP(A12,'[1]Z04 支出决算表(财决04表)'!$A$10:$J$500,10,FALSE)),"",VLOOKUP(A12,'[1]Z04 支出决算表(财决04表)'!$A$10:$J$500,10,FALSE))</f>
        <v>0</v>
      </c>
      <c r="J12" s="115" t="str">
        <f>'[1]Z04 支出决算表(财决04表)'!$A11</f>
        <v>20805</v>
      </c>
      <c r="K12" s="132">
        <f>'[1]Z04 支出决算表(财决04表)'!$E11</f>
        <v>2.2999999999999998</v>
      </c>
      <c r="L12" s="115">
        <f t="shared" si="1"/>
        <v>12</v>
      </c>
    </row>
    <row r="13" spans="1:13" ht="22.7" customHeight="1">
      <c r="A13" s="122" t="str">
        <f t="shared" si="0"/>
        <v>2080501</v>
      </c>
      <c r="B13" s="123"/>
      <c r="C13" s="124" t="str">
        <f>IF(ISERROR(VLOOKUP(A13,'[1]Z04 支出决算表(财决04表)'!$A$10:$J$500,4,FALSE)),"",VLOOKUP(A13,'[1]Z04 支出决算表(财决04表)'!$A$10:$J$500,4,FALSE))</f>
        <v>归口管理的行政单位离退休</v>
      </c>
      <c r="D13" s="125">
        <f>IF(ISERROR(VLOOKUP(A13,'[1]Z04 支出决算表(财决04表)'!$A$10:$J$500,5,FALSE)),"",VLOOKUP(A13,'[1]Z04 支出决算表(财决04表)'!$A$10:$J$500,5,FALSE))</f>
        <v>2.2999999999999998</v>
      </c>
      <c r="E13" s="125">
        <f>IF(ISERROR(VLOOKUP(A13,'[1]Z04 支出决算表(财决04表)'!$A$10:$J$500,6,FALSE)),"",VLOOKUP(A13,'[1]Z04 支出决算表(财决04表)'!$A$10:$J$500,6,FALSE))</f>
        <v>2.2999999999999998</v>
      </c>
      <c r="F13" s="125">
        <f>IF(ISERROR(VLOOKUP(A13,'[1]Z04 支出决算表(财决04表)'!$A$10:$J$500,7,FALSE)),"",VLOOKUP(A13,'[1]Z04 支出决算表(财决04表)'!$A$10:$J$500,7,FALSE))</f>
        <v>0</v>
      </c>
      <c r="G13" s="125">
        <f>IF(ISERROR(VLOOKUP(A13,'[1]Z04 支出决算表(财决04表)'!$A$10:$J$500,8,FALSE)),"",VLOOKUP(A13,'[1]Z04 支出决算表(财决04表)'!$A$10:$J$500,8,FALSE))</f>
        <v>0</v>
      </c>
      <c r="H13" s="125">
        <f>IF(ISERROR(VLOOKUP(A13,'[1]Z04 支出决算表(财决04表)'!$A$10:$J$500,9,FALSE)),"",VLOOKUP(A13,'[1]Z04 支出决算表(财决04表)'!$A$10:$J$500,9,FALSE))</f>
        <v>0</v>
      </c>
      <c r="I13" s="125">
        <f>IF(ISERROR(VLOOKUP(A13,'[1]Z04 支出决算表(财决04表)'!$A$10:$J$500,10,FALSE)),"",VLOOKUP(A13,'[1]Z04 支出决算表(财决04表)'!$A$10:$J$500,10,FALSE))</f>
        <v>0</v>
      </c>
      <c r="J13" s="115" t="str">
        <f>'[1]Z04 支出决算表(财决04表)'!$A12</f>
        <v>2080501</v>
      </c>
      <c r="K13" s="132">
        <f>'[1]Z04 支出决算表(财决04表)'!$E12</f>
        <v>2.2999999999999998</v>
      </c>
      <c r="L13" s="115">
        <f t="shared" si="1"/>
        <v>13</v>
      </c>
    </row>
    <row r="14" spans="1:13" ht="22.7" customHeight="1">
      <c r="A14" s="122" t="str">
        <f t="shared" si="0"/>
        <v>210</v>
      </c>
      <c r="B14" s="123"/>
      <c r="C14" s="124" t="str">
        <f>IF(ISERROR(VLOOKUP(A14,'[1]Z04 支出决算表(财决04表)'!$A$10:$J$500,4,FALSE)),"",VLOOKUP(A14,'[1]Z04 支出决算表(财决04表)'!$A$10:$J$500,4,FALSE))</f>
        <v>医疗卫生与计划生育支出</v>
      </c>
      <c r="D14" s="125">
        <f>IF(ISERROR(VLOOKUP(A14,'[1]Z04 支出决算表(财决04表)'!$A$10:$J$500,5,FALSE)),"",VLOOKUP(A14,'[1]Z04 支出决算表(财决04表)'!$A$10:$J$500,5,FALSE))</f>
        <v>456.96</v>
      </c>
      <c r="E14" s="125">
        <f>IF(ISERROR(VLOOKUP(A14,'[1]Z04 支出决算表(财决04表)'!$A$10:$J$500,6,FALSE)),"",VLOOKUP(A14,'[1]Z04 支出决算表(财决04表)'!$A$10:$J$500,6,FALSE))</f>
        <v>433.81</v>
      </c>
      <c r="F14" s="125">
        <f>IF(ISERROR(VLOOKUP(A14,'[1]Z04 支出决算表(财决04表)'!$A$10:$J$500,7,FALSE)),"",VLOOKUP(A14,'[1]Z04 支出决算表(财决04表)'!$A$10:$J$500,7,FALSE))</f>
        <v>23.15</v>
      </c>
      <c r="G14" s="125">
        <f>IF(ISERROR(VLOOKUP(A14,'[1]Z04 支出决算表(财决04表)'!$A$10:$J$500,8,FALSE)),"",VLOOKUP(A14,'[1]Z04 支出决算表(财决04表)'!$A$10:$J$500,8,FALSE))</f>
        <v>0</v>
      </c>
      <c r="H14" s="125">
        <f>IF(ISERROR(VLOOKUP(A14,'[1]Z04 支出决算表(财决04表)'!$A$10:$J$500,9,FALSE)),"",VLOOKUP(A14,'[1]Z04 支出决算表(财决04表)'!$A$10:$J$500,9,FALSE))</f>
        <v>0</v>
      </c>
      <c r="I14" s="125">
        <f>IF(ISERROR(VLOOKUP(A14,'[1]Z04 支出决算表(财决04表)'!$A$10:$J$500,10,FALSE)),"",VLOOKUP(A14,'[1]Z04 支出决算表(财决04表)'!$A$10:$J$500,10,FALSE))</f>
        <v>0</v>
      </c>
      <c r="J14" s="115" t="str">
        <f>'[1]Z04 支出决算表(财决04表)'!$A13</f>
        <v>210</v>
      </c>
      <c r="K14" s="132">
        <f>'[1]Z04 支出决算表(财决04表)'!$E13</f>
        <v>456.96</v>
      </c>
      <c r="L14" s="115">
        <f t="shared" si="1"/>
        <v>14</v>
      </c>
    </row>
    <row r="15" spans="1:13" ht="22.7" customHeight="1">
      <c r="A15" s="122" t="str">
        <f t="shared" si="0"/>
        <v>21004</v>
      </c>
      <c r="B15" s="123"/>
      <c r="C15" s="124" t="str">
        <f>IF(ISERROR(VLOOKUP(A15,'[1]Z04 支出决算表(财决04表)'!$A$10:$J$500,4,FALSE)),"",VLOOKUP(A15,'[1]Z04 支出决算表(财决04表)'!$A$10:$J$500,4,FALSE))</f>
        <v>公共卫生</v>
      </c>
      <c r="D15" s="125">
        <f>IF(ISERROR(VLOOKUP(A15,'[1]Z04 支出决算表(财决04表)'!$A$10:$J$500,5,FALSE)),"",VLOOKUP(A15,'[1]Z04 支出决算表(财决04表)'!$A$10:$J$500,5,FALSE))</f>
        <v>412.44</v>
      </c>
      <c r="E15" s="125">
        <f>IF(ISERROR(VLOOKUP(A15,'[1]Z04 支出决算表(财决04表)'!$A$10:$J$500,6,FALSE)),"",VLOOKUP(A15,'[1]Z04 支出决算表(财决04表)'!$A$10:$J$500,6,FALSE))</f>
        <v>400.86</v>
      </c>
      <c r="F15" s="125">
        <f>IF(ISERROR(VLOOKUP(A15,'[1]Z04 支出决算表(财决04表)'!$A$10:$J$500,7,FALSE)),"",VLOOKUP(A15,'[1]Z04 支出决算表(财决04表)'!$A$10:$J$500,7,FALSE))</f>
        <v>11.58</v>
      </c>
      <c r="G15" s="125">
        <f>IF(ISERROR(VLOOKUP(A15,'[1]Z04 支出决算表(财决04表)'!$A$10:$J$500,8,FALSE)),"",VLOOKUP(A15,'[1]Z04 支出决算表(财决04表)'!$A$10:$J$500,8,FALSE))</f>
        <v>0</v>
      </c>
      <c r="H15" s="125">
        <f>IF(ISERROR(VLOOKUP(A15,'[1]Z04 支出决算表(财决04表)'!$A$10:$J$500,9,FALSE)),"",VLOOKUP(A15,'[1]Z04 支出决算表(财决04表)'!$A$10:$J$500,9,FALSE))</f>
        <v>0</v>
      </c>
      <c r="I15" s="125">
        <f>IF(ISERROR(VLOOKUP(A15,'[1]Z04 支出决算表(财决04表)'!$A$10:$J$500,10,FALSE)),"",VLOOKUP(A15,'[1]Z04 支出决算表(财决04表)'!$A$10:$J$500,10,FALSE))</f>
        <v>0</v>
      </c>
      <c r="J15" s="115" t="str">
        <f>'[1]Z04 支出决算表(财决04表)'!$A14</f>
        <v>21004</v>
      </c>
      <c r="K15" s="132">
        <f>'[1]Z04 支出决算表(财决04表)'!$E14</f>
        <v>412.44</v>
      </c>
      <c r="L15" s="115">
        <f t="shared" si="1"/>
        <v>15</v>
      </c>
    </row>
    <row r="16" spans="1:13" ht="22.7" customHeight="1">
      <c r="A16" s="122" t="str">
        <f t="shared" si="0"/>
        <v>2100402</v>
      </c>
      <c r="B16" s="123"/>
      <c r="C16" s="124" t="str">
        <f>IF(ISERROR(VLOOKUP(A16,'[1]Z04 支出决算表(财决04表)'!$A$10:$J$500,4,FALSE)),"",VLOOKUP(A16,'[1]Z04 支出决算表(财决04表)'!$A$10:$J$500,4,FALSE))</f>
        <v>卫生监督机构</v>
      </c>
      <c r="D16" s="125">
        <f>IF(ISERROR(VLOOKUP(A16,'[1]Z04 支出决算表(财决04表)'!$A$10:$J$500,5,FALSE)),"",VLOOKUP(A16,'[1]Z04 支出决算表(财决04表)'!$A$10:$J$500,5,FALSE))</f>
        <v>396.44</v>
      </c>
      <c r="E16" s="125">
        <f>IF(ISERROR(VLOOKUP(A16,'[1]Z04 支出决算表(财决04表)'!$A$10:$J$500,6,FALSE)),"",VLOOKUP(A16,'[1]Z04 支出决算表(财决04表)'!$A$10:$J$500,6,FALSE))</f>
        <v>384.86</v>
      </c>
      <c r="F16" s="125">
        <f>IF(ISERROR(VLOOKUP(A16,'[1]Z04 支出决算表(财决04表)'!$A$10:$J$500,7,FALSE)),"",VLOOKUP(A16,'[1]Z04 支出决算表(财决04表)'!$A$10:$J$500,7,FALSE))</f>
        <v>11.58</v>
      </c>
      <c r="G16" s="125">
        <f>IF(ISERROR(VLOOKUP(A16,'[1]Z04 支出决算表(财决04表)'!$A$10:$J$500,8,FALSE)),"",VLOOKUP(A16,'[1]Z04 支出决算表(财决04表)'!$A$10:$J$500,8,FALSE))</f>
        <v>0</v>
      </c>
      <c r="H16" s="125">
        <f>IF(ISERROR(VLOOKUP(A16,'[1]Z04 支出决算表(财决04表)'!$A$10:$J$500,9,FALSE)),"",VLOOKUP(A16,'[1]Z04 支出决算表(财决04表)'!$A$10:$J$500,9,FALSE))</f>
        <v>0</v>
      </c>
      <c r="I16" s="125">
        <f>IF(ISERROR(VLOOKUP(A16,'[1]Z04 支出决算表(财决04表)'!$A$10:$J$500,10,FALSE)),"",VLOOKUP(A16,'[1]Z04 支出决算表(财决04表)'!$A$10:$J$500,10,FALSE))</f>
        <v>0</v>
      </c>
      <c r="J16" s="115" t="str">
        <f>'[1]Z04 支出决算表(财决04表)'!$A15</f>
        <v>2100402</v>
      </c>
      <c r="K16" s="132">
        <f>'[1]Z04 支出决算表(财决04表)'!$E15</f>
        <v>396.44</v>
      </c>
      <c r="L16" s="115">
        <f t="shared" si="1"/>
        <v>16</v>
      </c>
    </row>
    <row r="17" spans="1:12" ht="22.7" customHeight="1">
      <c r="A17" s="122" t="str">
        <f t="shared" si="0"/>
        <v>2100499</v>
      </c>
      <c r="B17" s="123"/>
      <c r="C17" s="124" t="str">
        <f>IF(ISERROR(VLOOKUP(A17,'[1]Z04 支出决算表(财决04表)'!$A$10:$J$500,4,FALSE)),"",VLOOKUP(A17,'[1]Z04 支出决算表(财决04表)'!$A$10:$J$500,4,FALSE))</f>
        <v>其他公共卫生支出</v>
      </c>
      <c r="D17" s="125">
        <f>IF(ISERROR(VLOOKUP(A17,'[1]Z04 支出决算表(财决04表)'!$A$10:$J$500,5,FALSE)),"",VLOOKUP(A17,'[1]Z04 支出决算表(财决04表)'!$A$10:$J$500,5,FALSE))</f>
        <v>16</v>
      </c>
      <c r="E17" s="125">
        <f>IF(ISERROR(VLOOKUP(A17,'[1]Z04 支出决算表(财决04表)'!$A$10:$J$500,6,FALSE)),"",VLOOKUP(A17,'[1]Z04 支出决算表(财决04表)'!$A$10:$J$500,6,FALSE))</f>
        <v>16</v>
      </c>
      <c r="F17" s="125">
        <f>IF(ISERROR(VLOOKUP(A17,'[1]Z04 支出决算表(财决04表)'!$A$10:$J$500,7,FALSE)),"",VLOOKUP(A17,'[1]Z04 支出决算表(财决04表)'!$A$10:$J$500,7,FALSE))</f>
        <v>0</v>
      </c>
      <c r="G17" s="125">
        <f>IF(ISERROR(VLOOKUP(A17,'[1]Z04 支出决算表(财决04表)'!$A$10:$J$500,8,FALSE)),"",VLOOKUP(A17,'[1]Z04 支出决算表(财决04表)'!$A$10:$J$500,8,FALSE))</f>
        <v>0</v>
      </c>
      <c r="H17" s="125">
        <f>IF(ISERROR(VLOOKUP(A17,'[1]Z04 支出决算表(财决04表)'!$A$10:$J$500,9,FALSE)),"",VLOOKUP(A17,'[1]Z04 支出决算表(财决04表)'!$A$10:$J$500,9,FALSE))</f>
        <v>0</v>
      </c>
      <c r="I17" s="125">
        <f>IF(ISERROR(VLOOKUP(A17,'[1]Z04 支出决算表(财决04表)'!$A$10:$J$500,10,FALSE)),"",VLOOKUP(A17,'[1]Z04 支出决算表(财决04表)'!$A$10:$J$500,10,FALSE))</f>
        <v>0</v>
      </c>
      <c r="J17" s="115" t="str">
        <f>'[1]Z04 支出决算表(财决04表)'!$A16</f>
        <v>2100499</v>
      </c>
      <c r="K17" s="132">
        <f>'[1]Z04 支出决算表(财决04表)'!$E16</f>
        <v>16</v>
      </c>
      <c r="L17" s="115">
        <f t="shared" si="1"/>
        <v>17</v>
      </c>
    </row>
    <row r="18" spans="1:12" ht="22.7" customHeight="1">
      <c r="A18" s="122" t="str">
        <f t="shared" si="0"/>
        <v>21010</v>
      </c>
      <c r="B18" s="123"/>
      <c r="C18" s="124" t="str">
        <f>IF(ISERROR(VLOOKUP(A18,'[1]Z04 支出决算表(财决04表)'!$A$10:$J$500,4,FALSE)),"",VLOOKUP(A18,'[1]Z04 支出决算表(财决04表)'!$A$10:$J$500,4,FALSE))</f>
        <v>食品和药品监督管理事务</v>
      </c>
      <c r="D18" s="125">
        <f>IF(ISERROR(VLOOKUP(A18,'[1]Z04 支出决算表(财决04表)'!$A$10:$J$500,5,FALSE)),"",VLOOKUP(A18,'[1]Z04 支出决算表(财决04表)'!$A$10:$J$500,5,FALSE))</f>
        <v>26.57</v>
      </c>
      <c r="E18" s="125">
        <f>IF(ISERROR(VLOOKUP(A18,'[1]Z04 支出决算表(财决04表)'!$A$10:$J$500,6,FALSE)),"",VLOOKUP(A18,'[1]Z04 支出决算表(财决04表)'!$A$10:$J$500,6,FALSE))</f>
        <v>15</v>
      </c>
      <c r="F18" s="125">
        <f>IF(ISERROR(VLOOKUP(A18,'[1]Z04 支出决算表(财决04表)'!$A$10:$J$500,7,FALSE)),"",VLOOKUP(A18,'[1]Z04 支出决算表(财决04表)'!$A$10:$J$500,7,FALSE))</f>
        <v>11.57</v>
      </c>
      <c r="G18" s="125">
        <f>IF(ISERROR(VLOOKUP(A18,'[1]Z04 支出决算表(财决04表)'!$A$10:$J$500,8,FALSE)),"",VLOOKUP(A18,'[1]Z04 支出决算表(财决04表)'!$A$10:$J$500,8,FALSE))</f>
        <v>0</v>
      </c>
      <c r="H18" s="125">
        <f>IF(ISERROR(VLOOKUP(A18,'[1]Z04 支出决算表(财决04表)'!$A$10:$J$500,9,FALSE)),"",VLOOKUP(A18,'[1]Z04 支出决算表(财决04表)'!$A$10:$J$500,9,FALSE))</f>
        <v>0</v>
      </c>
      <c r="I18" s="125">
        <f>IF(ISERROR(VLOOKUP(A18,'[1]Z04 支出决算表(财决04表)'!$A$10:$J$500,10,FALSE)),"",VLOOKUP(A18,'[1]Z04 支出决算表(财决04表)'!$A$10:$J$500,10,FALSE))</f>
        <v>0</v>
      </c>
      <c r="J18" s="115" t="str">
        <f>'[1]Z04 支出决算表(财决04表)'!$A17</f>
        <v>21010</v>
      </c>
      <c r="K18" s="132">
        <f>'[1]Z04 支出决算表(财决04表)'!$E17</f>
        <v>26.57</v>
      </c>
      <c r="L18" s="115">
        <f t="shared" si="1"/>
        <v>18</v>
      </c>
    </row>
    <row r="19" spans="1:12" ht="22.7" customHeight="1">
      <c r="A19" s="122" t="str">
        <f t="shared" si="0"/>
        <v>2101002</v>
      </c>
      <c r="B19" s="123"/>
      <c r="C19" s="124" t="str">
        <f>IF(ISERROR(VLOOKUP(A19,'[1]Z04 支出决算表(财决04表)'!$A$10:$J$500,4,FALSE)),"",VLOOKUP(A19,'[1]Z04 支出决算表(财决04表)'!$A$10:$J$500,4,FALSE))</f>
        <v>一般行政管理事务</v>
      </c>
      <c r="D19" s="125">
        <f>IF(ISERROR(VLOOKUP(A19,'[1]Z04 支出决算表(财决04表)'!$A$10:$J$500,5,FALSE)),"",VLOOKUP(A19,'[1]Z04 支出决算表(财决04表)'!$A$10:$J$500,5,FALSE))</f>
        <v>11.57</v>
      </c>
      <c r="E19" s="125">
        <f>IF(ISERROR(VLOOKUP(A19,'[1]Z04 支出决算表(财决04表)'!$A$10:$J$500,6,FALSE)),"",VLOOKUP(A19,'[1]Z04 支出决算表(财决04表)'!$A$10:$J$500,6,FALSE))</f>
        <v>0</v>
      </c>
      <c r="F19" s="125">
        <f>IF(ISERROR(VLOOKUP(A19,'[1]Z04 支出决算表(财决04表)'!$A$10:$J$500,7,FALSE)),"",VLOOKUP(A19,'[1]Z04 支出决算表(财决04表)'!$A$10:$J$500,7,FALSE))</f>
        <v>11.57</v>
      </c>
      <c r="G19" s="125">
        <f>IF(ISERROR(VLOOKUP(A19,'[1]Z04 支出决算表(财决04表)'!$A$10:$J$500,8,FALSE)),"",VLOOKUP(A19,'[1]Z04 支出决算表(财决04表)'!$A$10:$J$500,8,FALSE))</f>
        <v>0</v>
      </c>
      <c r="H19" s="125">
        <f>IF(ISERROR(VLOOKUP(A19,'[1]Z04 支出决算表(财决04表)'!$A$10:$J$500,9,FALSE)),"",VLOOKUP(A19,'[1]Z04 支出决算表(财决04表)'!$A$10:$J$500,9,FALSE))</f>
        <v>0</v>
      </c>
      <c r="I19" s="125">
        <f>IF(ISERROR(VLOOKUP(A19,'[1]Z04 支出决算表(财决04表)'!$A$10:$J$500,10,FALSE)),"",VLOOKUP(A19,'[1]Z04 支出决算表(财决04表)'!$A$10:$J$500,10,FALSE))</f>
        <v>0</v>
      </c>
      <c r="J19" s="115" t="str">
        <f>'[1]Z04 支出决算表(财决04表)'!$A18</f>
        <v>2101002</v>
      </c>
      <c r="K19" s="132">
        <f>'[1]Z04 支出决算表(财决04表)'!$E18</f>
        <v>11.57</v>
      </c>
      <c r="L19" s="115">
        <f t="shared" si="1"/>
        <v>19</v>
      </c>
    </row>
    <row r="20" spans="1:12" ht="22.7" customHeight="1">
      <c r="A20" s="122" t="str">
        <f t="shared" si="0"/>
        <v>2101099</v>
      </c>
      <c r="B20" s="123"/>
      <c r="C20" s="124" t="str">
        <f>IF(ISERROR(VLOOKUP(A20,'[1]Z04 支出决算表(财决04表)'!$A$10:$J$500,4,FALSE)),"",VLOOKUP(A20,'[1]Z04 支出决算表(财决04表)'!$A$10:$J$500,4,FALSE))</f>
        <v>其他食品和药品监督管理事务支出</v>
      </c>
      <c r="D20" s="125">
        <f>IF(ISERROR(VLOOKUP(A20,'[1]Z04 支出决算表(财决04表)'!$A$10:$J$500,5,FALSE)),"",VLOOKUP(A20,'[1]Z04 支出决算表(财决04表)'!$A$10:$J$500,5,FALSE))</f>
        <v>15</v>
      </c>
      <c r="E20" s="125">
        <f>IF(ISERROR(VLOOKUP(A20,'[1]Z04 支出决算表(财决04表)'!$A$10:$J$500,6,FALSE)),"",VLOOKUP(A20,'[1]Z04 支出决算表(财决04表)'!$A$10:$J$500,6,FALSE))</f>
        <v>15</v>
      </c>
      <c r="F20" s="125">
        <f>IF(ISERROR(VLOOKUP(A20,'[1]Z04 支出决算表(财决04表)'!$A$10:$J$500,7,FALSE)),"",VLOOKUP(A20,'[1]Z04 支出决算表(财决04表)'!$A$10:$J$500,7,FALSE))</f>
        <v>0</v>
      </c>
      <c r="G20" s="125">
        <f>IF(ISERROR(VLOOKUP(A20,'[1]Z04 支出决算表(财决04表)'!$A$10:$J$500,8,FALSE)),"",VLOOKUP(A20,'[1]Z04 支出决算表(财决04表)'!$A$10:$J$500,8,FALSE))</f>
        <v>0</v>
      </c>
      <c r="H20" s="125">
        <f>IF(ISERROR(VLOOKUP(A20,'[1]Z04 支出决算表(财决04表)'!$A$10:$J$500,9,FALSE)),"",VLOOKUP(A20,'[1]Z04 支出决算表(财决04表)'!$A$10:$J$500,9,FALSE))</f>
        <v>0</v>
      </c>
      <c r="I20" s="125">
        <f>IF(ISERROR(VLOOKUP(A20,'[1]Z04 支出决算表(财决04表)'!$A$10:$J$500,10,FALSE)),"",VLOOKUP(A20,'[1]Z04 支出决算表(财决04表)'!$A$10:$J$500,10,FALSE))</f>
        <v>0</v>
      </c>
      <c r="J20" s="115" t="str">
        <f>'[1]Z04 支出决算表(财决04表)'!$A19</f>
        <v>2101099</v>
      </c>
      <c r="K20" s="132">
        <f>'[1]Z04 支出决算表(财决04表)'!$E19</f>
        <v>15</v>
      </c>
      <c r="L20" s="115">
        <f t="shared" si="1"/>
        <v>20</v>
      </c>
    </row>
    <row r="21" spans="1:12" ht="22.7" customHeight="1">
      <c r="A21" s="122" t="str">
        <f t="shared" si="0"/>
        <v>21011</v>
      </c>
      <c r="B21" s="123"/>
      <c r="C21" s="124" t="str">
        <f>IF(ISERROR(VLOOKUP(A21,'[1]Z04 支出决算表(财决04表)'!$A$10:$J$500,4,FALSE)),"",VLOOKUP(A21,'[1]Z04 支出决算表(财决04表)'!$A$10:$J$500,4,FALSE))</f>
        <v>行政事业单位医疗★</v>
      </c>
      <c r="D21" s="125">
        <f>IF(ISERROR(VLOOKUP(A21,'[1]Z04 支出决算表(财决04表)'!$A$10:$J$500,5,FALSE)),"",VLOOKUP(A21,'[1]Z04 支出决算表(财决04表)'!$A$10:$J$500,5,FALSE))</f>
        <v>17.95</v>
      </c>
      <c r="E21" s="125">
        <f>IF(ISERROR(VLOOKUP(A21,'[1]Z04 支出决算表(财决04表)'!$A$10:$J$500,6,FALSE)),"",VLOOKUP(A21,'[1]Z04 支出决算表(财决04表)'!$A$10:$J$500,6,FALSE))</f>
        <v>17.95</v>
      </c>
      <c r="F21" s="125">
        <f>IF(ISERROR(VLOOKUP(A21,'[1]Z04 支出决算表(财决04表)'!$A$10:$J$500,7,FALSE)),"",VLOOKUP(A21,'[1]Z04 支出决算表(财决04表)'!$A$10:$J$500,7,FALSE))</f>
        <v>0</v>
      </c>
      <c r="G21" s="125">
        <f>IF(ISERROR(VLOOKUP(A21,'[1]Z04 支出决算表(财决04表)'!$A$10:$J$500,8,FALSE)),"",VLOOKUP(A21,'[1]Z04 支出决算表(财决04表)'!$A$10:$J$500,8,FALSE))</f>
        <v>0</v>
      </c>
      <c r="H21" s="125">
        <f>IF(ISERROR(VLOOKUP(A21,'[1]Z04 支出决算表(财决04表)'!$A$10:$J$500,9,FALSE)),"",VLOOKUP(A21,'[1]Z04 支出决算表(财决04表)'!$A$10:$J$500,9,FALSE))</f>
        <v>0</v>
      </c>
      <c r="I21" s="125">
        <f>IF(ISERROR(VLOOKUP(A21,'[1]Z04 支出决算表(财决04表)'!$A$10:$J$500,10,FALSE)),"",VLOOKUP(A21,'[1]Z04 支出决算表(财决04表)'!$A$10:$J$500,10,FALSE))</f>
        <v>0</v>
      </c>
      <c r="J21" s="115" t="str">
        <f>'[1]Z04 支出决算表(财决04表)'!$A20</f>
        <v>21011</v>
      </c>
      <c r="K21" s="132">
        <f>'[1]Z04 支出决算表(财决04表)'!$E20</f>
        <v>17.95</v>
      </c>
      <c r="L21" s="115">
        <f t="shared" si="1"/>
        <v>21</v>
      </c>
    </row>
    <row r="22" spans="1:12" ht="22.7" customHeight="1">
      <c r="A22" s="122" t="str">
        <f t="shared" si="0"/>
        <v>2101101</v>
      </c>
      <c r="B22" s="123"/>
      <c r="C22" s="124" t="str">
        <f>IF(ISERROR(VLOOKUP(A22,'[1]Z04 支出决算表(财决04表)'!$A$10:$J$500,4,FALSE)),"",VLOOKUP(A22,'[1]Z04 支出决算表(财决04表)'!$A$10:$J$500,4,FALSE))</f>
        <v>行政单位医疗★</v>
      </c>
      <c r="D22" s="125">
        <f>IF(ISERROR(VLOOKUP(A22,'[1]Z04 支出决算表(财决04表)'!$A$10:$J$500,5,FALSE)),"",VLOOKUP(A22,'[1]Z04 支出决算表(财决04表)'!$A$10:$J$500,5,FALSE))</f>
        <v>17.95</v>
      </c>
      <c r="E22" s="125">
        <f>IF(ISERROR(VLOOKUP(A22,'[1]Z04 支出决算表(财决04表)'!$A$10:$J$500,6,FALSE)),"",VLOOKUP(A22,'[1]Z04 支出决算表(财决04表)'!$A$10:$J$500,6,FALSE))</f>
        <v>17.95</v>
      </c>
      <c r="F22" s="125">
        <f>IF(ISERROR(VLOOKUP(A22,'[1]Z04 支出决算表(财决04表)'!$A$10:$J$500,7,FALSE)),"",VLOOKUP(A22,'[1]Z04 支出决算表(财决04表)'!$A$10:$J$500,7,FALSE))</f>
        <v>0</v>
      </c>
      <c r="G22" s="125">
        <f>IF(ISERROR(VLOOKUP(A22,'[1]Z04 支出决算表(财决04表)'!$A$10:$J$500,8,FALSE)),"",VLOOKUP(A22,'[1]Z04 支出决算表(财决04表)'!$A$10:$J$500,8,FALSE))</f>
        <v>0</v>
      </c>
      <c r="H22" s="125">
        <f>IF(ISERROR(VLOOKUP(A22,'[1]Z04 支出决算表(财决04表)'!$A$10:$J$500,9,FALSE)),"",VLOOKUP(A22,'[1]Z04 支出决算表(财决04表)'!$A$10:$J$500,9,FALSE))</f>
        <v>0</v>
      </c>
      <c r="I22" s="125">
        <f>IF(ISERROR(VLOOKUP(A22,'[1]Z04 支出决算表(财决04表)'!$A$10:$J$500,10,FALSE)),"",VLOOKUP(A22,'[1]Z04 支出决算表(财决04表)'!$A$10:$J$500,10,FALSE))</f>
        <v>0</v>
      </c>
      <c r="J22" s="115" t="str">
        <f>'[1]Z04 支出决算表(财决04表)'!$A21</f>
        <v>2101101</v>
      </c>
      <c r="K22" s="132">
        <f>'[1]Z04 支出决算表(财决04表)'!$E21</f>
        <v>17.95</v>
      </c>
      <c r="L22" s="115">
        <f t="shared" si="1"/>
        <v>22</v>
      </c>
    </row>
    <row r="23" spans="1:12" ht="22.7" customHeight="1">
      <c r="A23" s="122" t="str">
        <f t="shared" si="0"/>
        <v>221</v>
      </c>
      <c r="B23" s="123"/>
      <c r="C23" s="124" t="str">
        <f>IF(ISERROR(VLOOKUP(A23,'[1]Z04 支出决算表(财决04表)'!$A$10:$J$500,4,FALSE)),"",VLOOKUP(A23,'[1]Z04 支出决算表(财决04表)'!$A$10:$J$500,4,FALSE))</f>
        <v>住房保障支出</v>
      </c>
      <c r="D23" s="125">
        <f>IF(ISERROR(VLOOKUP(A23,'[1]Z04 支出决算表(财决04表)'!$A$10:$J$500,5,FALSE)),"",VLOOKUP(A23,'[1]Z04 支出决算表(财决04表)'!$A$10:$J$500,5,FALSE))</f>
        <v>17.05</v>
      </c>
      <c r="E23" s="125">
        <f>IF(ISERROR(VLOOKUP(A23,'[1]Z04 支出决算表(财决04表)'!$A$10:$J$500,6,FALSE)),"",VLOOKUP(A23,'[1]Z04 支出决算表(财决04表)'!$A$10:$J$500,6,FALSE))</f>
        <v>17.05</v>
      </c>
      <c r="F23" s="125">
        <f>IF(ISERROR(VLOOKUP(A23,'[1]Z04 支出决算表(财决04表)'!$A$10:$J$500,7,FALSE)),"",VLOOKUP(A23,'[1]Z04 支出决算表(财决04表)'!$A$10:$J$500,7,FALSE))</f>
        <v>0</v>
      </c>
      <c r="G23" s="125">
        <f>IF(ISERROR(VLOOKUP(A23,'[1]Z04 支出决算表(财决04表)'!$A$10:$J$500,8,FALSE)),"",VLOOKUP(A23,'[1]Z04 支出决算表(财决04表)'!$A$10:$J$500,8,FALSE))</f>
        <v>0</v>
      </c>
      <c r="H23" s="125">
        <f>IF(ISERROR(VLOOKUP(A23,'[1]Z04 支出决算表(财决04表)'!$A$10:$J$500,9,FALSE)),"",VLOOKUP(A23,'[1]Z04 支出决算表(财决04表)'!$A$10:$J$500,9,FALSE))</f>
        <v>0</v>
      </c>
      <c r="I23" s="125">
        <f>IF(ISERROR(VLOOKUP(A23,'[1]Z04 支出决算表(财决04表)'!$A$10:$J$500,10,FALSE)),"",VLOOKUP(A23,'[1]Z04 支出决算表(财决04表)'!$A$10:$J$500,10,FALSE))</f>
        <v>0</v>
      </c>
      <c r="J23" s="115" t="str">
        <f>'[1]Z04 支出决算表(财决04表)'!$A22</f>
        <v>221</v>
      </c>
      <c r="K23" s="132">
        <f>'[1]Z04 支出决算表(财决04表)'!$E22</f>
        <v>17.05</v>
      </c>
      <c r="L23" s="115">
        <f t="shared" si="1"/>
        <v>23</v>
      </c>
    </row>
    <row r="24" spans="1:12" ht="22.7" customHeight="1">
      <c r="A24" s="122" t="str">
        <f t="shared" si="0"/>
        <v>22102</v>
      </c>
      <c r="B24" s="123"/>
      <c r="C24" s="124" t="str">
        <f>IF(ISERROR(VLOOKUP(A24,'[1]Z04 支出决算表(财决04表)'!$A$10:$J$500,4,FALSE)),"",VLOOKUP(A24,'[1]Z04 支出决算表(财决04表)'!$A$10:$J$500,4,FALSE))</f>
        <v>住房改革支出</v>
      </c>
      <c r="D24" s="125">
        <f>IF(ISERROR(VLOOKUP(A24,'[1]Z04 支出决算表(财决04表)'!$A$10:$J$500,5,FALSE)),"",VLOOKUP(A24,'[1]Z04 支出决算表(财决04表)'!$A$10:$J$500,5,FALSE))</f>
        <v>17.05</v>
      </c>
      <c r="E24" s="125">
        <f>IF(ISERROR(VLOOKUP(A24,'[1]Z04 支出决算表(财决04表)'!$A$10:$J$500,6,FALSE)),"",VLOOKUP(A24,'[1]Z04 支出决算表(财决04表)'!$A$10:$J$500,6,FALSE))</f>
        <v>17.05</v>
      </c>
      <c r="F24" s="125">
        <f>IF(ISERROR(VLOOKUP(A24,'[1]Z04 支出决算表(财决04表)'!$A$10:$J$500,7,FALSE)),"",VLOOKUP(A24,'[1]Z04 支出决算表(财决04表)'!$A$10:$J$500,7,FALSE))</f>
        <v>0</v>
      </c>
      <c r="G24" s="125">
        <f>IF(ISERROR(VLOOKUP(A24,'[1]Z04 支出决算表(财决04表)'!$A$10:$J$500,8,FALSE)),"",VLOOKUP(A24,'[1]Z04 支出决算表(财决04表)'!$A$10:$J$500,8,FALSE))</f>
        <v>0</v>
      </c>
      <c r="H24" s="125">
        <f>IF(ISERROR(VLOOKUP(A24,'[1]Z04 支出决算表(财决04表)'!$A$10:$J$500,9,FALSE)),"",VLOOKUP(A24,'[1]Z04 支出决算表(财决04表)'!$A$10:$J$500,9,FALSE))</f>
        <v>0</v>
      </c>
      <c r="I24" s="125">
        <f>IF(ISERROR(VLOOKUP(A24,'[1]Z04 支出决算表(财决04表)'!$A$10:$J$500,10,FALSE)),"",VLOOKUP(A24,'[1]Z04 支出决算表(财决04表)'!$A$10:$J$500,10,FALSE))</f>
        <v>0</v>
      </c>
      <c r="J24" s="115" t="str">
        <f>'[1]Z04 支出决算表(财决04表)'!$A23</f>
        <v>22102</v>
      </c>
      <c r="K24" s="132">
        <f>'[1]Z04 支出决算表(财决04表)'!$E23</f>
        <v>17.05</v>
      </c>
      <c r="L24" s="115">
        <f t="shared" si="1"/>
        <v>24</v>
      </c>
    </row>
    <row r="25" spans="1:12" ht="22.7" customHeight="1">
      <c r="A25" s="122" t="str">
        <f t="shared" si="0"/>
        <v>2210201</v>
      </c>
      <c r="B25" s="123"/>
      <c r="C25" s="124" t="str">
        <f>IF(ISERROR(VLOOKUP(A25,'[1]Z04 支出决算表(财决04表)'!$A$10:$J$500,4,FALSE)),"",VLOOKUP(A25,'[1]Z04 支出决算表(财决04表)'!$A$10:$J$500,4,FALSE))</f>
        <v>住房公积金</v>
      </c>
      <c r="D25" s="125">
        <f>IF(ISERROR(VLOOKUP(A25,'[1]Z04 支出决算表(财决04表)'!$A$10:$J$500,5,FALSE)),"",VLOOKUP(A25,'[1]Z04 支出决算表(财决04表)'!$A$10:$J$500,5,FALSE))</f>
        <v>17.05</v>
      </c>
      <c r="E25" s="125">
        <f>IF(ISERROR(VLOOKUP(A25,'[1]Z04 支出决算表(财决04表)'!$A$10:$J$500,6,FALSE)),"",VLOOKUP(A25,'[1]Z04 支出决算表(财决04表)'!$A$10:$J$500,6,FALSE))</f>
        <v>17.05</v>
      </c>
      <c r="F25" s="125">
        <f>IF(ISERROR(VLOOKUP(A25,'[1]Z04 支出决算表(财决04表)'!$A$10:$J$500,7,FALSE)),"",VLOOKUP(A25,'[1]Z04 支出决算表(财决04表)'!$A$10:$J$500,7,FALSE))</f>
        <v>0</v>
      </c>
      <c r="G25" s="125">
        <f>IF(ISERROR(VLOOKUP(A25,'[1]Z04 支出决算表(财决04表)'!$A$10:$J$500,8,FALSE)),"",VLOOKUP(A25,'[1]Z04 支出决算表(财决04表)'!$A$10:$J$500,8,FALSE))</f>
        <v>0</v>
      </c>
      <c r="H25" s="125">
        <f>IF(ISERROR(VLOOKUP(A25,'[1]Z04 支出决算表(财决04表)'!$A$10:$J$500,9,FALSE)),"",VLOOKUP(A25,'[1]Z04 支出决算表(财决04表)'!$A$10:$J$500,9,FALSE))</f>
        <v>0</v>
      </c>
      <c r="I25" s="125">
        <f>IF(ISERROR(VLOOKUP(A25,'[1]Z04 支出决算表(财决04表)'!$A$10:$J$500,10,FALSE)),"",VLOOKUP(A25,'[1]Z04 支出决算表(财决04表)'!$A$10:$J$500,10,FALSE))</f>
        <v>0</v>
      </c>
      <c r="J25" s="115" t="str">
        <f>'[1]Z04 支出决算表(财决04表)'!$A24</f>
        <v>2210201</v>
      </c>
      <c r="K25" s="132">
        <f>'[1]Z04 支出决算表(财决04表)'!$E24</f>
        <v>17.05</v>
      </c>
      <c r="L25" s="115">
        <f t="shared" si="1"/>
        <v>25</v>
      </c>
    </row>
  </sheetData>
  <mergeCells count="12">
    <mergeCell ref="A1:I1"/>
    <mergeCell ref="A6:C6"/>
    <mergeCell ref="A9:C9"/>
    <mergeCell ref="A10:C10"/>
    <mergeCell ref="C7:C8"/>
    <mergeCell ref="D6:D8"/>
    <mergeCell ref="E6:E8"/>
    <mergeCell ref="F6:F8"/>
    <mergeCell ref="G6:G8"/>
    <mergeCell ref="H6:H8"/>
    <mergeCell ref="I6:I8"/>
    <mergeCell ref="A7:B8"/>
  </mergeCells>
  <phoneticPr fontId="37" type="noConversion"/>
  <conditionalFormatting sqref="A11:A25">
    <cfRule type="expression" dxfId="5" priority="1" stopIfTrue="1">
      <formula>AND(ISNUMBER($K11),$K11&gt;0)</formula>
    </cfRule>
  </conditionalFormatting>
  <conditionalFormatting sqref="B11:B25">
    <cfRule type="expression" dxfId="4" priority="2" stopIfTrue="1">
      <formula>AND(ISNUMBER($K11),$K11&gt;0)</formula>
    </cfRule>
  </conditionalFormatting>
  <conditionalFormatting sqref="C11:I25">
    <cfRule type="expression" dxfId="3" priority="3" stopIfTrue="1">
      <formula>AND(ISNUMBER($K11),$K11&gt;0)</formula>
    </cfRule>
  </conditionalFormatting>
  <pageMargins left="0.75" right="0.75" top="1" bottom="1" header="0.51180555555555596" footer="0.51180555555555596"/>
</worksheet>
</file>

<file path=xl/worksheets/sheet5.xml><?xml version="1.0" encoding="utf-8"?>
<worksheet xmlns="http://schemas.openxmlformats.org/spreadsheetml/2006/main" xmlns:r="http://schemas.openxmlformats.org/officeDocument/2006/relationships">
  <dimension ref="A1:J39"/>
  <sheetViews>
    <sheetView workbookViewId="0">
      <selection activeCell="D12" sqref="D12"/>
    </sheetView>
  </sheetViews>
  <sheetFormatPr defaultColWidth="9" defaultRowHeight="14.25"/>
  <cols>
    <col min="1" max="1" width="30" style="87" customWidth="1"/>
    <col min="2" max="2" width="4" style="87" customWidth="1"/>
    <col min="3" max="3" width="12.625" style="87" customWidth="1"/>
    <col min="4" max="4" width="34.25" style="87" customWidth="1"/>
    <col min="5" max="5" width="3.625" style="87" customWidth="1"/>
    <col min="6" max="8" width="12.625" style="87" customWidth="1"/>
    <col min="9" max="10" width="9" style="90"/>
    <col min="11" max="16384" width="9" style="87"/>
  </cols>
  <sheetData>
    <row r="1" spans="1:10" s="86" customFormat="1" ht="18" customHeight="1">
      <c r="A1" s="180" t="s">
        <v>339</v>
      </c>
      <c r="B1" s="180"/>
      <c r="C1" s="180"/>
      <c r="D1" s="180"/>
      <c r="E1" s="180"/>
      <c r="F1" s="180"/>
      <c r="G1" s="180"/>
      <c r="H1" s="180"/>
      <c r="I1" s="110"/>
      <c r="J1" s="110"/>
    </row>
    <row r="2" spans="1:10" ht="9.9499999999999993" customHeight="1">
      <c r="A2" s="91"/>
      <c r="B2" s="91"/>
      <c r="C2" s="91"/>
      <c r="D2" s="91"/>
      <c r="E2" s="91"/>
      <c r="F2" s="91"/>
      <c r="G2" s="91"/>
      <c r="H2" s="52" t="s">
        <v>80</v>
      </c>
    </row>
    <row r="3" spans="1:10" ht="15" customHeight="1">
      <c r="A3" s="50" t="str">
        <f>'[2]01收入支出决算总表'!A3</f>
        <v>部门：益阳市卫生计生综合监督执法局</v>
      </c>
      <c r="B3" s="91"/>
      <c r="C3" s="91"/>
      <c r="D3" s="91"/>
      <c r="E3" s="91"/>
      <c r="F3" s="91"/>
      <c r="G3" s="91"/>
      <c r="H3" s="52" t="s">
        <v>3</v>
      </c>
    </row>
    <row r="4" spans="1:10" s="88" customFormat="1" ht="15.75" customHeight="1">
      <c r="A4" s="181" t="s">
        <v>4</v>
      </c>
      <c r="B4" s="182"/>
      <c r="C4" s="182"/>
      <c r="D4" s="181" t="s">
        <v>5</v>
      </c>
      <c r="E4" s="182"/>
      <c r="F4" s="182"/>
      <c r="G4" s="182"/>
      <c r="H4" s="182"/>
      <c r="I4" s="111"/>
      <c r="J4" s="111"/>
    </row>
    <row r="5" spans="1:10" s="88" customFormat="1" ht="27" customHeight="1">
      <c r="A5" s="175" t="s">
        <v>6</v>
      </c>
      <c r="B5" s="175" t="s">
        <v>7</v>
      </c>
      <c r="C5" s="93" t="s">
        <v>81</v>
      </c>
      <c r="D5" s="175" t="s">
        <v>6</v>
      </c>
      <c r="E5" s="175" t="s">
        <v>7</v>
      </c>
      <c r="F5" s="93" t="s">
        <v>46</v>
      </c>
      <c r="G5" s="94" t="s">
        <v>82</v>
      </c>
      <c r="H5" s="94" t="s">
        <v>83</v>
      </c>
      <c r="I5" s="111"/>
      <c r="J5" s="111"/>
    </row>
    <row r="6" spans="1:10" s="88" customFormat="1" ht="12" customHeight="1">
      <c r="A6" s="168" t="s">
        <v>9</v>
      </c>
      <c r="B6" s="92"/>
      <c r="C6" s="168" t="s">
        <v>10</v>
      </c>
      <c r="D6" s="168" t="s">
        <v>9</v>
      </c>
      <c r="E6" s="92"/>
      <c r="F6" s="95">
        <v>2</v>
      </c>
      <c r="G6" s="95">
        <v>3</v>
      </c>
      <c r="H6" s="95">
        <v>4</v>
      </c>
      <c r="I6" s="111"/>
      <c r="J6" s="111"/>
    </row>
    <row r="7" spans="1:10" s="88" customFormat="1" ht="12" customHeight="1">
      <c r="A7" s="171" t="s">
        <v>84</v>
      </c>
      <c r="B7" s="169" t="s">
        <v>10</v>
      </c>
      <c r="C7" s="97">
        <f>'[1]Z01_1 财政拨款收入支出决算总表(财决01-1表)'!$E$8</f>
        <v>433.94</v>
      </c>
      <c r="D7" s="98" t="str">
        <f t="array" ref="D7">INDEX('[1]Z01_1 财政拨款收入支出决算总表(财决01-1表)'!F:F,SMALL(IF('[1]Z01_1 财政拨款收入支出决算总表(财决01-1表)'!$N$8:$N$30&gt;0,ROW($7:$29),4^8),ROW('[1]Z01_1 财政拨款收入支出决算总表(财决01-1表)'!F1)))&amp;""</f>
        <v>七、文化体育与传媒支出</v>
      </c>
      <c r="E7" s="99">
        <v>31</v>
      </c>
      <c r="F7" s="100">
        <f>IF(ISERROR(VLOOKUP(D7,'[1]Z01_1 财政拨款收入支出决算总表(财决01-1表)'!$F$8:$P$30,9,FALSE)),"",VLOOKUP(D7,'[1]Z01_1 财政拨款收入支出决算总表(财决01-1表)'!$F$8:$P$30,9,FALSE))</f>
        <v>0</v>
      </c>
      <c r="G7" s="100">
        <f>IF(ISERROR(VLOOKUP(D7,'[1]Z01_1 财政拨款收入支出决算总表(财决01-1表)'!$F$8:$P$30,10,FALSE)),"",VLOOKUP(D7,'[1]Z01_1 财政拨款收入支出决算总表(财决01-1表)'!$F$8:$P$30,10,FALSE))</f>
        <v>0</v>
      </c>
      <c r="H7" s="101">
        <f>IF(ISERROR(VLOOKUP(D7,'[1]Z01_1 财政拨款收入支出决算总表(财决01-1表)'!$F$8:$P$30,11,FALSE)),"",VLOOKUP(D7,'[1]Z01_1 财政拨款收入支出决算总表(财决01-1表)'!$F$8:$P$30,11,FALSE))</f>
        <v>0</v>
      </c>
      <c r="I7" s="111"/>
      <c r="J7" s="111"/>
    </row>
    <row r="8" spans="1:10" s="88" customFormat="1" ht="12" customHeight="1">
      <c r="A8" s="98" t="s">
        <v>85</v>
      </c>
      <c r="B8" s="169" t="s">
        <v>11</v>
      </c>
      <c r="C8" s="97">
        <f>'[1]Z01_1 财政拨款收入支出决算总表(财决01-1表)'!$E$9</f>
        <v>0</v>
      </c>
      <c r="D8" s="98" t="str">
        <f t="array" ref="D8">INDEX('[1]Z01_1 财政拨款收入支出决算总表(财决01-1表)'!F:F,SMALL(IF('[1]Z01_1 财政拨款收入支出决算总表(财决01-1表)'!$N$8:$N$30&gt;0,ROW($8:$30),4^8),ROW('[1]Z01_1 财政拨款收入支出决算总表(财决01-1表)'!F1)))&amp;""</f>
        <v>八、社会保障和就业支出</v>
      </c>
      <c r="E8" s="99">
        <v>32</v>
      </c>
      <c r="F8" s="100">
        <f>IF(ISERROR(VLOOKUP(D8,'[1]Z01_1 财政拨款收入支出决算总表(财决01-1表)'!$F$8:$P$30,9,FALSE)),"",VLOOKUP(D8,'[1]Z01_1 财政拨款收入支出决算总表(财决01-1表)'!$F$8:$P$30,9,FALSE))</f>
        <v>2.2999999999999998</v>
      </c>
      <c r="G8" s="100">
        <f>IF(ISERROR(VLOOKUP(D8,'[1]Z01_1 财政拨款收入支出决算总表(财决01-1表)'!$F$8:$P$30,10,FALSE)),"",VLOOKUP(D8,'[1]Z01_1 财政拨款收入支出决算总表(财决01-1表)'!$F$8:$P$30,10,FALSE))</f>
        <v>2.2999999999999998</v>
      </c>
      <c r="H8" s="101">
        <f>IF(ISERROR(VLOOKUP(D8,'[1]Z01_1 财政拨款收入支出决算总表(财决01-1表)'!$F$8:$P$30,11,FALSE)),"",VLOOKUP(D8,'[1]Z01_1 财政拨款收入支出决算总表(财决01-1表)'!$F$8:$P$30,11,FALSE))</f>
        <v>0</v>
      </c>
      <c r="I8" s="111"/>
      <c r="J8" s="111"/>
    </row>
    <row r="9" spans="1:10" s="88" customFormat="1" ht="12" customHeight="1">
      <c r="A9" s="98"/>
      <c r="B9" s="169" t="s">
        <v>15</v>
      </c>
      <c r="C9" s="97"/>
      <c r="D9" s="98" t="str">
        <f t="array" ref="D9">INDEX('[1]Z01_1 财政拨款收入支出决算总表(财决01-1表)'!F:F,SMALL(IF('[1]Z01_1 财政拨款收入支出决算总表(财决01-1表)'!$N$8:$N$30&gt;0,ROW($8:$30),4^8),ROW('[1]Z01_1 财政拨款收入支出决算总表(财决01-1表)'!F2)))&amp;""</f>
        <v>九、医疗卫生与计划生育支出</v>
      </c>
      <c r="E9" s="99">
        <v>33</v>
      </c>
      <c r="F9" s="100">
        <f>IF(ISERROR(VLOOKUP(D9,'[1]Z01_1 财政拨款收入支出决算总表(财决01-1表)'!$F$8:$P$30,9,FALSE)),"",VLOOKUP(D9,'[1]Z01_1 财政拨款收入支出决算总表(财决01-1表)'!$F$8:$P$30,9,FALSE))</f>
        <v>414.59</v>
      </c>
      <c r="G9" s="100">
        <f>IF(ISERROR(VLOOKUP(D9,'[1]Z01_1 财政拨款收入支出决算总表(财决01-1表)'!$F$8:$P$30,10,FALSE)),"",VLOOKUP(D9,'[1]Z01_1 财政拨款收入支出决算总表(财决01-1表)'!$F$8:$P$30,10,FALSE))</f>
        <v>414.59</v>
      </c>
      <c r="H9" s="101">
        <f>IF(ISERROR(VLOOKUP(D9,'[1]Z01_1 财政拨款收入支出决算总表(财决01-1表)'!$F$8:$P$30,11,FALSE)),"",VLOOKUP(D9,'[1]Z01_1 财政拨款收入支出决算总表(财决01-1表)'!$F$8:$P$30,11,FALSE))</f>
        <v>0</v>
      </c>
      <c r="I9" s="111"/>
      <c r="J9" s="111"/>
    </row>
    <row r="10" spans="1:10" s="88" customFormat="1" ht="12" customHeight="1">
      <c r="A10" s="98"/>
      <c r="B10" s="169" t="s">
        <v>17</v>
      </c>
      <c r="C10" s="97"/>
      <c r="D10" s="98" t="str">
        <f t="array" ref="D10">INDEX('[1]Z01_1 财政拨款收入支出决算总表(财决01-1表)'!F:F,SMALL(IF('[1]Z01_1 财政拨款收入支出决算总表(财决01-1表)'!$N$8:$N$30&gt;0,ROW($8:$30),4^8),ROW('[1]Z01_1 财政拨款收入支出决算总表(财决01-1表)'!F3)))&amp;""</f>
        <v>十九、住房保障支出</v>
      </c>
      <c r="E10" s="99">
        <v>34</v>
      </c>
      <c r="F10" s="100">
        <f>IF(ISERROR(VLOOKUP(D10,'[1]Z01_1 财政拨款收入支出决算总表(财决01-1表)'!$F$8:$P$30,9,FALSE)),"",VLOOKUP(D10,'[1]Z01_1 财政拨款收入支出决算总表(财决01-1表)'!$F$8:$P$30,9,FALSE))</f>
        <v>17.05</v>
      </c>
      <c r="G10" s="100">
        <f>IF(ISERROR(VLOOKUP(D10,'[1]Z01_1 财政拨款收入支出决算总表(财决01-1表)'!$F$8:$P$30,10,FALSE)),"",VLOOKUP(D10,'[1]Z01_1 财政拨款收入支出决算总表(财决01-1表)'!$F$8:$P$30,10,FALSE))</f>
        <v>17.05</v>
      </c>
      <c r="H10" s="101">
        <f>IF(ISERROR(VLOOKUP(D10,'[1]Z01_1 财政拨款收入支出决算总表(财决01-1表)'!$F$8:$P$30,11,FALSE)),"",VLOOKUP(D10,'[1]Z01_1 财政拨款收入支出决算总表(财决01-1表)'!$F$8:$P$30,11,FALSE))</f>
        <v>0</v>
      </c>
      <c r="I10" s="111"/>
      <c r="J10" s="111"/>
    </row>
    <row r="11" spans="1:10" s="88" customFormat="1" ht="12" customHeight="1">
      <c r="A11" s="98"/>
      <c r="B11" s="169" t="s">
        <v>19</v>
      </c>
      <c r="C11" s="97"/>
      <c r="D11" s="98"/>
      <c r="E11" s="99">
        <v>35</v>
      </c>
      <c r="F11" s="100" t="str">
        <f>IF(ISERROR(VLOOKUP(D11,'[1]Z01_1 财政拨款收入支出决算总表(财决01-1表)'!$F$8:$P$30,9,FALSE)),"",VLOOKUP(D11,'[1]Z01_1 财政拨款收入支出决算总表(财决01-1表)'!$F$8:$P$30,9,FALSE))</f>
        <v/>
      </c>
      <c r="G11" s="100" t="str">
        <f>IF(ISERROR(VLOOKUP(D11,'[1]Z01_1 财政拨款收入支出决算总表(财决01-1表)'!$F$8:$P$30,10,FALSE)),"",VLOOKUP(D11,'[1]Z01_1 财政拨款收入支出决算总表(财决01-1表)'!$F$8:$P$30,10,FALSE))</f>
        <v/>
      </c>
      <c r="H11" s="101" t="str">
        <f>IF(ISERROR(VLOOKUP(D11,'[1]Z01_1 财政拨款收入支出决算总表(财决01-1表)'!$F$8:$P$30,11,FALSE)),"",VLOOKUP(D11,'[1]Z01_1 财政拨款收入支出决算总表(财决01-1表)'!$F$8:$P$30,11,FALSE))</f>
        <v/>
      </c>
      <c r="I11" s="111"/>
      <c r="J11" s="111"/>
    </row>
    <row r="12" spans="1:10" s="88" customFormat="1" ht="12" customHeight="1">
      <c r="A12" s="98"/>
      <c r="B12" s="169" t="s">
        <v>21</v>
      </c>
      <c r="C12" s="97"/>
      <c r="D12" s="98"/>
      <c r="E12" s="99">
        <v>36</v>
      </c>
      <c r="F12" s="100" t="str">
        <f>IF(ISERROR(VLOOKUP(D12,'[1]Z01_1 财政拨款收入支出决算总表(财决01-1表)'!$F$8:$P$30,9,FALSE)),"",VLOOKUP(D12,'[1]Z01_1 财政拨款收入支出决算总表(财决01-1表)'!$F$8:$P$30,9,FALSE))</f>
        <v/>
      </c>
      <c r="G12" s="100" t="str">
        <f>IF(ISERROR(VLOOKUP(D12,'[1]Z01_1 财政拨款收入支出决算总表(财决01-1表)'!$F$8:$P$30,10,FALSE)),"",VLOOKUP(D12,'[1]Z01_1 财政拨款收入支出决算总表(财决01-1表)'!$F$8:$P$30,10,FALSE))</f>
        <v/>
      </c>
      <c r="H12" s="101" t="str">
        <f>IF(ISERROR(VLOOKUP(D12,'[1]Z01_1 财政拨款收入支出决算总表(财决01-1表)'!$F$8:$P$30,11,FALSE)),"",VLOOKUP(D12,'[1]Z01_1 财政拨款收入支出决算总表(财决01-1表)'!$F$8:$P$30,11,FALSE))</f>
        <v/>
      </c>
      <c r="I12" s="111"/>
      <c r="J12" s="111"/>
    </row>
    <row r="13" spans="1:10" s="88" customFormat="1" ht="12" customHeight="1">
      <c r="A13" s="98"/>
      <c r="B13" s="169" t="s">
        <v>22</v>
      </c>
      <c r="C13" s="97"/>
      <c r="D13" s="98"/>
      <c r="E13" s="99">
        <v>37</v>
      </c>
      <c r="F13" s="100" t="str">
        <f>IF(ISERROR(VLOOKUP(D13,'[1]Z01_1 财政拨款收入支出决算总表(财决01-1表)'!$F$8:$P$30,9,FALSE)),"",VLOOKUP(D13,'[1]Z01_1 财政拨款收入支出决算总表(财决01-1表)'!$F$8:$P$30,9,FALSE))</f>
        <v/>
      </c>
      <c r="G13" s="100" t="str">
        <f>IF(ISERROR(VLOOKUP(D13,'[1]Z01_1 财政拨款收入支出决算总表(财决01-1表)'!$F$8:$P$30,10,FALSE)),"",VLOOKUP(D13,'[1]Z01_1 财政拨款收入支出决算总表(财决01-1表)'!$F$8:$P$30,10,FALSE))</f>
        <v/>
      </c>
      <c r="H13" s="101" t="str">
        <f>IF(ISERROR(VLOOKUP(D13,'[1]Z01_1 财政拨款收入支出决算总表(财决01-1表)'!$F$8:$P$30,11,FALSE)),"",VLOOKUP(D13,'[1]Z01_1 财政拨款收入支出决算总表(财决01-1表)'!$F$8:$P$30,11,FALSE))</f>
        <v/>
      </c>
      <c r="I13" s="111"/>
      <c r="J13" s="111"/>
    </row>
    <row r="14" spans="1:10" s="88" customFormat="1" ht="12" customHeight="1">
      <c r="A14" s="98"/>
      <c r="B14" s="169" t="s">
        <v>23</v>
      </c>
      <c r="C14" s="97"/>
      <c r="D14" s="98"/>
      <c r="E14" s="99">
        <v>38</v>
      </c>
      <c r="F14" s="100" t="str">
        <f>IF(ISERROR(VLOOKUP(D14,'[1]Z01_1 财政拨款收入支出决算总表(财决01-1表)'!$F$8:$P$30,9,FALSE)),"",VLOOKUP(D14,'[1]Z01_1 财政拨款收入支出决算总表(财决01-1表)'!$F$8:$P$30,9,FALSE))</f>
        <v/>
      </c>
      <c r="G14" s="100" t="str">
        <f>IF(ISERROR(VLOOKUP(D14,'[1]Z01_1 财政拨款收入支出决算总表(财决01-1表)'!$F$8:$P$30,10,FALSE)),"",VLOOKUP(D14,'[1]Z01_1 财政拨款收入支出决算总表(财决01-1表)'!$F$8:$P$30,10,FALSE))</f>
        <v/>
      </c>
      <c r="H14" s="101" t="str">
        <f>IF(ISERROR(VLOOKUP(D14,'[1]Z01_1 财政拨款收入支出决算总表(财决01-1表)'!$F$8:$P$30,11,FALSE)),"",VLOOKUP(D14,'[1]Z01_1 财政拨款收入支出决算总表(财决01-1表)'!$F$8:$P$30,11,FALSE))</f>
        <v/>
      </c>
      <c r="I14" s="111"/>
      <c r="J14" s="111"/>
    </row>
    <row r="15" spans="1:10" s="88" customFormat="1" ht="12" customHeight="1">
      <c r="A15" s="98"/>
      <c r="B15" s="169" t="s">
        <v>24</v>
      </c>
      <c r="C15" s="97"/>
      <c r="D15" s="98"/>
      <c r="E15" s="99">
        <v>39</v>
      </c>
      <c r="F15" s="100" t="str">
        <f>IF(ISERROR(VLOOKUP(D15,'[1]Z01_1 财政拨款收入支出决算总表(财决01-1表)'!$F$8:$P$30,9,FALSE)),"",VLOOKUP(D15,'[1]Z01_1 财政拨款收入支出决算总表(财决01-1表)'!$F$8:$P$30,9,FALSE))</f>
        <v/>
      </c>
      <c r="G15" s="100" t="str">
        <f>IF(ISERROR(VLOOKUP(D15,'[1]Z01_1 财政拨款收入支出决算总表(财决01-1表)'!$F$8:$P$30,10,FALSE)),"",VLOOKUP(D15,'[1]Z01_1 财政拨款收入支出决算总表(财决01-1表)'!$F$8:$P$30,10,FALSE))</f>
        <v/>
      </c>
      <c r="H15" s="101" t="str">
        <f>IF(ISERROR(VLOOKUP(D15,'[1]Z01_1 财政拨款收入支出决算总表(财决01-1表)'!$F$8:$P$30,11,FALSE)),"",VLOOKUP(D15,'[1]Z01_1 财政拨款收入支出决算总表(财决01-1表)'!$F$8:$P$30,11,FALSE))</f>
        <v/>
      </c>
      <c r="I15" s="111"/>
      <c r="J15" s="111"/>
    </row>
    <row r="16" spans="1:10" s="88" customFormat="1" ht="12" customHeight="1">
      <c r="A16" s="98"/>
      <c r="B16" s="169" t="s">
        <v>25</v>
      </c>
      <c r="C16" s="97"/>
      <c r="D16" s="98"/>
      <c r="E16" s="99">
        <v>40</v>
      </c>
      <c r="F16" s="100" t="str">
        <f>IF(ISERROR(VLOOKUP(D16,'[1]Z01_1 财政拨款收入支出决算总表(财决01-1表)'!$F$8:$P$30,9,FALSE)),"",VLOOKUP(D16,'[1]Z01_1 财政拨款收入支出决算总表(财决01-1表)'!$F$8:$P$30,9,FALSE))</f>
        <v/>
      </c>
      <c r="G16" s="100" t="str">
        <f>IF(ISERROR(VLOOKUP(D16,'[1]Z01_1 财政拨款收入支出决算总表(财决01-1表)'!$F$8:$P$30,10,FALSE)),"",VLOOKUP(D16,'[1]Z01_1 财政拨款收入支出决算总表(财决01-1表)'!$F$8:$P$30,10,FALSE))</f>
        <v/>
      </c>
      <c r="H16" s="101" t="str">
        <f>IF(ISERROR(VLOOKUP(D16,'[1]Z01_1 财政拨款收入支出决算总表(财决01-1表)'!$F$8:$P$30,11,FALSE)),"",VLOOKUP(D16,'[1]Z01_1 财政拨款收入支出决算总表(财决01-1表)'!$F$8:$P$30,11,FALSE))</f>
        <v/>
      </c>
      <c r="I16" s="111"/>
      <c r="J16" s="111"/>
    </row>
    <row r="17" spans="1:10" s="88" customFormat="1" ht="12" customHeight="1">
      <c r="A17" s="98"/>
      <c r="B17" s="169" t="s">
        <v>26</v>
      </c>
      <c r="C17" s="97"/>
      <c r="D17" s="98"/>
      <c r="E17" s="99">
        <v>41</v>
      </c>
      <c r="F17" s="100" t="str">
        <f>IF(ISERROR(VLOOKUP(D17,'[1]Z01_1 财政拨款收入支出决算总表(财决01-1表)'!$F$8:$P$30,9,FALSE)),"",VLOOKUP(D17,'[1]Z01_1 财政拨款收入支出决算总表(财决01-1表)'!$F$8:$P$30,9,FALSE))</f>
        <v/>
      </c>
      <c r="G17" s="100" t="str">
        <f>IF(ISERROR(VLOOKUP(D17,'[1]Z01_1 财政拨款收入支出决算总表(财决01-1表)'!$F$8:$P$30,10,FALSE)),"",VLOOKUP(D17,'[1]Z01_1 财政拨款收入支出决算总表(财决01-1表)'!$F$8:$P$30,10,FALSE))</f>
        <v/>
      </c>
      <c r="H17" s="101" t="str">
        <f>IF(ISERROR(VLOOKUP(D17,'[1]Z01_1 财政拨款收入支出决算总表(财决01-1表)'!$F$8:$P$30,11,FALSE)),"",VLOOKUP(D17,'[1]Z01_1 财政拨款收入支出决算总表(财决01-1表)'!$F$8:$P$30,11,FALSE))</f>
        <v/>
      </c>
      <c r="I17" s="111"/>
      <c r="J17" s="111"/>
    </row>
    <row r="18" spans="1:10" s="88" customFormat="1" ht="12" customHeight="1">
      <c r="A18" s="98"/>
      <c r="B18" s="169" t="s">
        <v>27</v>
      </c>
      <c r="C18" s="97"/>
      <c r="D18" s="98"/>
      <c r="E18" s="99">
        <v>42</v>
      </c>
      <c r="F18" s="100" t="str">
        <f>IF(ISERROR(VLOOKUP(D18,'[1]Z01_1 财政拨款收入支出决算总表(财决01-1表)'!$F$8:$P$30,9,FALSE)),"",VLOOKUP(D18,'[1]Z01_1 财政拨款收入支出决算总表(财决01-1表)'!$F$8:$P$30,9,FALSE))</f>
        <v/>
      </c>
      <c r="G18" s="100" t="str">
        <f>IF(ISERROR(VLOOKUP(D18,'[1]Z01_1 财政拨款收入支出决算总表(财决01-1表)'!$F$8:$P$30,10,FALSE)),"",VLOOKUP(D18,'[1]Z01_1 财政拨款收入支出决算总表(财决01-1表)'!$F$8:$P$30,10,FALSE))</f>
        <v/>
      </c>
      <c r="H18" s="101" t="str">
        <f>IF(ISERROR(VLOOKUP(D18,'[1]Z01_1 财政拨款收入支出决算总表(财决01-1表)'!$F$8:$P$30,11,FALSE)),"",VLOOKUP(D18,'[1]Z01_1 财政拨款收入支出决算总表(财决01-1表)'!$F$8:$P$30,11,FALSE))</f>
        <v/>
      </c>
      <c r="I18" s="111"/>
      <c r="J18" s="111"/>
    </row>
    <row r="19" spans="1:10" s="88" customFormat="1" ht="12" customHeight="1">
      <c r="A19" s="98"/>
      <c r="B19" s="169" t="s">
        <v>28</v>
      </c>
      <c r="C19" s="97"/>
      <c r="D19" s="98"/>
      <c r="E19" s="99">
        <v>43</v>
      </c>
      <c r="F19" s="100" t="str">
        <f>IF(ISERROR(VLOOKUP(D19,'[1]Z01_1 财政拨款收入支出决算总表(财决01-1表)'!$F$8:$P$30,9,FALSE)),"",VLOOKUP(D19,'[1]Z01_1 财政拨款收入支出决算总表(财决01-1表)'!$F$8:$P$30,9,FALSE))</f>
        <v/>
      </c>
      <c r="G19" s="100" t="str">
        <f>IF(ISERROR(VLOOKUP(D19,'[1]Z01_1 财政拨款收入支出决算总表(财决01-1表)'!$F$8:$P$30,10,FALSE)),"",VLOOKUP(D19,'[1]Z01_1 财政拨款收入支出决算总表(财决01-1表)'!$F$8:$P$30,10,FALSE))</f>
        <v/>
      </c>
      <c r="H19" s="101" t="str">
        <f>IF(ISERROR(VLOOKUP(D19,'[1]Z01_1 财政拨款收入支出决算总表(财决01-1表)'!$F$8:$P$30,11,FALSE)),"",VLOOKUP(D19,'[1]Z01_1 财政拨款收入支出决算总表(财决01-1表)'!$F$8:$P$30,11,FALSE))</f>
        <v/>
      </c>
      <c r="I19" s="111"/>
      <c r="J19" s="111"/>
    </row>
    <row r="20" spans="1:10" s="88" customFormat="1" ht="12" customHeight="1">
      <c r="A20" s="98"/>
      <c r="B20" s="169" t="s">
        <v>29</v>
      </c>
      <c r="C20" s="97"/>
      <c r="D20" s="98"/>
      <c r="E20" s="99">
        <v>44</v>
      </c>
      <c r="F20" s="100" t="str">
        <f>IF(ISERROR(VLOOKUP(D20,'[1]Z01_1 财政拨款收入支出决算总表(财决01-1表)'!$F$8:$P$30,9,FALSE)),"",VLOOKUP(D20,'[1]Z01_1 财政拨款收入支出决算总表(财决01-1表)'!$F$8:$P$30,9,FALSE))</f>
        <v/>
      </c>
      <c r="G20" s="100" t="str">
        <f>IF(ISERROR(VLOOKUP(D20,'[1]Z01_1 财政拨款收入支出决算总表(财决01-1表)'!$F$8:$P$30,10,FALSE)),"",VLOOKUP(D20,'[1]Z01_1 财政拨款收入支出决算总表(财决01-1表)'!$F$8:$P$30,10,FALSE))</f>
        <v/>
      </c>
      <c r="H20" s="101" t="str">
        <f>IF(ISERROR(VLOOKUP(D20,'[1]Z01_1 财政拨款收入支出决算总表(财决01-1表)'!$F$8:$P$30,11,FALSE)),"",VLOOKUP(D20,'[1]Z01_1 财政拨款收入支出决算总表(财决01-1表)'!$F$8:$P$30,11,FALSE))</f>
        <v/>
      </c>
      <c r="I20" s="111"/>
      <c r="J20" s="111"/>
    </row>
    <row r="21" spans="1:10" s="88" customFormat="1" ht="12" customHeight="1">
      <c r="A21" s="98"/>
      <c r="B21" s="169" t="s">
        <v>30</v>
      </c>
      <c r="C21" s="97"/>
      <c r="D21" s="98"/>
      <c r="E21" s="99">
        <v>45</v>
      </c>
      <c r="F21" s="100" t="str">
        <f>IF(ISERROR(VLOOKUP(D21,'[1]Z01_1 财政拨款收入支出决算总表(财决01-1表)'!$F$8:$P$30,9,FALSE)),"",VLOOKUP(D21,'[1]Z01_1 财政拨款收入支出决算总表(财决01-1表)'!$F$8:$P$30,9,FALSE))</f>
        <v/>
      </c>
      <c r="G21" s="100" t="str">
        <f>IF(ISERROR(VLOOKUP(D21,'[1]Z01_1 财政拨款收入支出决算总表(财决01-1表)'!$F$8:$P$30,10,FALSE)),"",VLOOKUP(D21,'[1]Z01_1 财政拨款收入支出决算总表(财决01-1表)'!$F$8:$P$30,10,FALSE))</f>
        <v/>
      </c>
      <c r="H21" s="101" t="str">
        <f>IF(ISERROR(VLOOKUP(D21,'[1]Z01_1 财政拨款收入支出决算总表(财决01-1表)'!$F$8:$P$30,11,FALSE)),"",VLOOKUP(D21,'[1]Z01_1 财政拨款收入支出决算总表(财决01-1表)'!$F$8:$P$30,11,FALSE))</f>
        <v/>
      </c>
      <c r="I21" s="111"/>
      <c r="J21" s="111"/>
    </row>
    <row r="22" spans="1:10" s="88" customFormat="1" ht="12" customHeight="1">
      <c r="A22" s="98"/>
      <c r="B22" s="169" t="s">
        <v>31</v>
      </c>
      <c r="C22" s="97"/>
      <c r="D22" s="98"/>
      <c r="E22" s="99">
        <v>46</v>
      </c>
      <c r="F22" s="100" t="str">
        <f>IF(ISERROR(VLOOKUP(D22,'[1]Z01_1 财政拨款收入支出决算总表(财决01-1表)'!$F$8:$P$30,9,FALSE)),"",VLOOKUP(D22,'[1]Z01_1 财政拨款收入支出决算总表(财决01-1表)'!$F$8:$P$30,9,FALSE))</f>
        <v/>
      </c>
      <c r="G22" s="100" t="str">
        <f>IF(ISERROR(VLOOKUP(D22,'[1]Z01_1 财政拨款收入支出决算总表(财决01-1表)'!$F$8:$P$30,10,FALSE)),"",VLOOKUP(D22,'[1]Z01_1 财政拨款收入支出决算总表(财决01-1表)'!$F$8:$P$30,10,FALSE))</f>
        <v/>
      </c>
      <c r="H22" s="101" t="str">
        <f>IF(ISERROR(VLOOKUP(D22,'[1]Z01_1 财政拨款收入支出决算总表(财决01-1表)'!$F$8:$P$30,11,FALSE)),"",VLOOKUP(D22,'[1]Z01_1 财政拨款收入支出决算总表(财决01-1表)'!$F$8:$P$30,11,FALSE))</f>
        <v/>
      </c>
      <c r="I22" s="111"/>
      <c r="J22" s="111"/>
    </row>
    <row r="23" spans="1:10" s="88" customFormat="1" ht="12" customHeight="1">
      <c r="A23" s="98"/>
      <c r="B23" s="169" t="s">
        <v>32</v>
      </c>
      <c r="C23" s="97"/>
      <c r="D23" s="98"/>
      <c r="E23" s="99">
        <v>47</v>
      </c>
      <c r="F23" s="100" t="str">
        <f>IF(ISERROR(VLOOKUP(D23,'[1]Z01_1 财政拨款收入支出决算总表(财决01-1表)'!$F$8:$P$30,9,FALSE)),"",VLOOKUP(D23,'[1]Z01_1 财政拨款收入支出决算总表(财决01-1表)'!$F$8:$P$30,9,FALSE))</f>
        <v/>
      </c>
      <c r="G23" s="100" t="str">
        <f>IF(ISERROR(VLOOKUP(D23,'[1]Z01_1 财政拨款收入支出决算总表(财决01-1表)'!$F$8:$P$30,10,FALSE)),"",VLOOKUP(D23,'[1]Z01_1 财政拨款收入支出决算总表(财决01-1表)'!$F$8:$P$30,10,FALSE))</f>
        <v/>
      </c>
      <c r="H23" s="101" t="str">
        <f>IF(ISERROR(VLOOKUP(D23,'[1]Z01_1 财政拨款收入支出决算总表(财决01-1表)'!$F$8:$P$30,11,FALSE)),"",VLOOKUP(D23,'[1]Z01_1 财政拨款收入支出决算总表(财决01-1表)'!$F$8:$P$30,11,FALSE))</f>
        <v/>
      </c>
      <c r="I23" s="111"/>
      <c r="J23" s="111"/>
    </row>
    <row r="24" spans="1:10" s="88" customFormat="1" ht="12" customHeight="1">
      <c r="A24" s="98"/>
      <c r="B24" s="169" t="s">
        <v>33</v>
      </c>
      <c r="C24" s="97"/>
      <c r="D24" s="98"/>
      <c r="E24" s="99">
        <v>48</v>
      </c>
      <c r="F24" s="100" t="str">
        <f>IF(ISERROR(VLOOKUP(D24,'[1]Z01_1 财政拨款收入支出决算总表(财决01-1表)'!$F$8:$P$30,9,FALSE)),"",VLOOKUP(D24,'[1]Z01_1 财政拨款收入支出决算总表(财决01-1表)'!$F$8:$P$30,9,FALSE))</f>
        <v/>
      </c>
      <c r="G24" s="100" t="str">
        <f>IF(ISERROR(VLOOKUP(D24,'[1]Z01_1 财政拨款收入支出决算总表(财决01-1表)'!$F$8:$P$30,10,FALSE)),"",VLOOKUP(D24,'[1]Z01_1 财政拨款收入支出决算总表(财决01-1表)'!$F$8:$P$30,10,FALSE))</f>
        <v/>
      </c>
      <c r="H24" s="101" t="str">
        <f>IF(ISERROR(VLOOKUP(D24,'[1]Z01_1 财政拨款收入支出决算总表(财决01-1表)'!$F$8:$P$30,11,FALSE)),"",VLOOKUP(D24,'[1]Z01_1 财政拨款收入支出决算总表(财决01-1表)'!$F$8:$P$30,11,FALSE))</f>
        <v/>
      </c>
      <c r="I24" s="111"/>
      <c r="J24" s="111"/>
    </row>
    <row r="25" spans="1:10" s="88" customFormat="1" ht="12" customHeight="1">
      <c r="A25" s="98"/>
      <c r="B25" s="169" t="s">
        <v>34</v>
      </c>
      <c r="C25" s="97"/>
      <c r="D25" s="98"/>
      <c r="E25" s="99">
        <v>49</v>
      </c>
      <c r="F25" s="100" t="str">
        <f>IF(ISERROR(VLOOKUP(D25,'[1]Z01_1 财政拨款收入支出决算总表(财决01-1表)'!$F$8:$P$30,9,FALSE)),"",VLOOKUP(D25,'[1]Z01_1 财政拨款收入支出决算总表(财决01-1表)'!$F$8:$P$30,9,FALSE))</f>
        <v/>
      </c>
      <c r="G25" s="100" t="str">
        <f>IF(ISERROR(VLOOKUP(D25,'[1]Z01_1 财政拨款收入支出决算总表(财决01-1表)'!$F$8:$P$30,10,FALSE)),"",VLOOKUP(D25,'[1]Z01_1 财政拨款收入支出决算总表(财决01-1表)'!$F$8:$P$30,10,FALSE))</f>
        <v/>
      </c>
      <c r="H25" s="101" t="str">
        <f>IF(ISERROR(VLOOKUP(D25,'[1]Z01_1 财政拨款收入支出决算总表(财决01-1表)'!$F$8:$P$30,11,FALSE)),"",VLOOKUP(D25,'[1]Z01_1 财政拨款收入支出决算总表(财决01-1表)'!$F$8:$P$30,11,FALSE))</f>
        <v/>
      </c>
      <c r="I25" s="111"/>
      <c r="J25" s="111"/>
    </row>
    <row r="26" spans="1:10" s="88" customFormat="1" ht="12" customHeight="1">
      <c r="A26" s="98"/>
      <c r="B26" s="169" t="s">
        <v>35</v>
      </c>
      <c r="C26" s="97"/>
      <c r="D26" s="98"/>
      <c r="E26" s="99">
        <v>50</v>
      </c>
      <c r="F26" s="100" t="str">
        <f>IF(ISERROR(VLOOKUP(D26,'[1]Z01_1 财政拨款收入支出决算总表(财决01-1表)'!$F$8:$P$30,9,FALSE)),"",VLOOKUP(D26,'[1]Z01_1 财政拨款收入支出决算总表(财决01-1表)'!$F$8:$P$30,9,FALSE))</f>
        <v/>
      </c>
      <c r="G26" s="100" t="str">
        <f>IF(ISERROR(VLOOKUP(D26,'[1]Z01_1 财政拨款收入支出决算总表(财决01-1表)'!$F$8:$P$30,10,FALSE)),"",VLOOKUP(D26,'[1]Z01_1 财政拨款收入支出决算总表(财决01-1表)'!$F$8:$P$30,10,FALSE))</f>
        <v/>
      </c>
      <c r="H26" s="101" t="str">
        <f>IF(ISERROR(VLOOKUP(D26,'[1]Z01_1 财政拨款收入支出决算总表(财决01-1表)'!$F$8:$P$30,11,FALSE)),"",VLOOKUP(D26,'[1]Z01_1 财政拨款收入支出决算总表(财决01-1表)'!$F$8:$P$30,11,FALSE))</f>
        <v/>
      </c>
      <c r="I26" s="111"/>
      <c r="J26" s="111"/>
    </row>
    <row r="27" spans="1:10" s="88" customFormat="1" ht="12" customHeight="1">
      <c r="A27" s="98"/>
      <c r="B27" s="169" t="s">
        <v>36</v>
      </c>
      <c r="C27" s="97"/>
      <c r="D27" s="98"/>
      <c r="E27" s="99">
        <v>51</v>
      </c>
      <c r="F27" s="100" t="str">
        <f>IF(ISERROR(VLOOKUP(D27,'[1]Z01_1 财政拨款收入支出决算总表(财决01-1表)'!$F$8:$P$30,9,FALSE)),"",VLOOKUP(D27,'[1]Z01_1 财政拨款收入支出决算总表(财决01-1表)'!$F$8:$P$30,9,FALSE))</f>
        <v/>
      </c>
      <c r="G27" s="100" t="str">
        <f>IF(ISERROR(VLOOKUP(D27,'[1]Z01_1 财政拨款收入支出决算总表(财决01-1表)'!$F$8:$P$30,10,FALSE)),"",VLOOKUP(D27,'[1]Z01_1 财政拨款收入支出决算总表(财决01-1表)'!$F$8:$P$30,10,FALSE))</f>
        <v/>
      </c>
      <c r="H27" s="101" t="str">
        <f>IF(ISERROR(VLOOKUP(D27,'[1]Z01_1 财政拨款收入支出决算总表(财决01-1表)'!$F$8:$P$30,11,FALSE)),"",VLOOKUP(D27,'[1]Z01_1 财政拨款收入支出决算总表(财决01-1表)'!$F$8:$P$30,11,FALSE))</f>
        <v/>
      </c>
      <c r="I27" s="111"/>
      <c r="J27" s="111"/>
    </row>
    <row r="28" spans="1:10" s="88" customFormat="1" ht="12" customHeight="1">
      <c r="A28" s="96"/>
      <c r="B28" s="169" t="s">
        <v>37</v>
      </c>
      <c r="C28" s="102"/>
      <c r="D28" s="98"/>
      <c r="E28" s="99">
        <v>52</v>
      </c>
      <c r="F28" s="100" t="str">
        <f>IF(ISERROR(VLOOKUP(D28,'[1]Z01_1 财政拨款收入支出决算总表(财决01-1表)'!$F$8:$P$30,9,FALSE)),"",VLOOKUP(D28,'[1]Z01_1 财政拨款收入支出决算总表(财决01-1表)'!$F$8:$P$30,9,FALSE))</f>
        <v/>
      </c>
      <c r="G28" s="100" t="str">
        <f>IF(ISERROR(VLOOKUP(D28,'[1]Z01_1 财政拨款收入支出决算总表(财决01-1表)'!$F$8:$P$30,10,FALSE)),"",VLOOKUP(D28,'[1]Z01_1 财政拨款收入支出决算总表(财决01-1表)'!$F$8:$P$30,10,FALSE))</f>
        <v/>
      </c>
      <c r="H28" s="101" t="str">
        <f>IF(ISERROR(VLOOKUP(D28,'[1]Z01_1 财政拨款收入支出决算总表(财决01-1表)'!$F$8:$P$30,11,FALSE)),"",VLOOKUP(D28,'[1]Z01_1 财政拨款收入支出决算总表(财决01-1表)'!$F$8:$P$30,11,FALSE))</f>
        <v/>
      </c>
      <c r="I28" s="111"/>
      <c r="J28" s="111"/>
    </row>
    <row r="29" spans="1:10" s="88" customFormat="1" ht="12" customHeight="1">
      <c r="A29" s="98"/>
      <c r="B29" s="169" t="s">
        <v>38</v>
      </c>
      <c r="C29" s="97"/>
      <c r="D29" s="98"/>
      <c r="E29" s="99">
        <v>53</v>
      </c>
      <c r="F29" s="100" t="str">
        <f>IF(ISERROR(VLOOKUP(D29,'[1]Z01_1 财政拨款收入支出决算总表(财决01-1表)'!$F$8:$P$30,9,FALSE)),"",VLOOKUP(D29,'[1]Z01_1 财政拨款收入支出决算总表(财决01-1表)'!$F$8:$P$30,9,FALSE))</f>
        <v/>
      </c>
      <c r="G29" s="100" t="str">
        <f>IF(ISERROR(VLOOKUP(D29,'[1]Z01_1 财政拨款收入支出决算总表(财决01-1表)'!$F$8:$P$30,10,FALSE)),"",VLOOKUP(D29,'[1]Z01_1 财政拨款收入支出决算总表(财决01-1表)'!$F$8:$P$30,10,FALSE))</f>
        <v/>
      </c>
      <c r="H29" s="101" t="str">
        <f>IF(ISERROR(VLOOKUP(D29,'[1]Z01_1 财政拨款收入支出决算总表(财决01-1表)'!$F$8:$P$30,11,FALSE)),"",VLOOKUP(D29,'[1]Z01_1 财政拨款收入支出决算总表(财决01-1表)'!$F$8:$P$30,11,FALSE))</f>
        <v/>
      </c>
      <c r="I29" s="111"/>
      <c r="J29" s="111"/>
    </row>
    <row r="30" spans="1:10" s="88" customFormat="1" ht="12" customHeight="1">
      <c r="A30" s="176" t="s">
        <v>59</v>
      </c>
      <c r="B30" s="169" t="s">
        <v>40</v>
      </c>
      <c r="C30" s="104">
        <f>'[1]Z01_1 财政拨款收入支出决算总表(财决01-1表)'!$E$31</f>
        <v>433.94</v>
      </c>
      <c r="D30" s="176" t="s">
        <v>74</v>
      </c>
      <c r="E30" s="99">
        <v>54</v>
      </c>
      <c r="F30" s="105">
        <f>'[1]Z01_1 财政拨款收入支出决算总表(财决01-1表)'!$Y$31</f>
        <v>433.94</v>
      </c>
      <c r="G30" s="105">
        <f>'[1]Z01_1 财政拨款收入支出决算总表(财决01-1表)'!$Z$31</f>
        <v>433.94</v>
      </c>
      <c r="H30" s="106">
        <f>'[1]Z01_1 财政拨款收入支出决算总表(财决01-1表)'!$AA$31</f>
        <v>0</v>
      </c>
      <c r="I30" s="111"/>
      <c r="J30" s="111"/>
    </row>
    <row r="31" spans="1:10" s="88" customFormat="1" ht="12" customHeight="1">
      <c r="A31" s="103"/>
      <c r="B31" s="169" t="s">
        <v>43</v>
      </c>
      <c r="C31" s="97"/>
      <c r="D31" s="103"/>
      <c r="E31" s="99">
        <v>55</v>
      </c>
      <c r="F31" s="100"/>
      <c r="G31" s="100"/>
      <c r="H31" s="106"/>
      <c r="I31" s="111"/>
      <c r="J31" s="111"/>
    </row>
    <row r="32" spans="1:10" s="88" customFormat="1" ht="12" customHeight="1">
      <c r="A32" s="107" t="s">
        <v>86</v>
      </c>
      <c r="B32" s="169" t="s">
        <v>45</v>
      </c>
      <c r="C32" s="97">
        <f>'[1]Z01_1 财政拨款收入支出决算总表(财决01-1表)'!$E$33</f>
        <v>0</v>
      </c>
      <c r="D32" s="107" t="s">
        <v>87</v>
      </c>
      <c r="E32" s="99">
        <v>56</v>
      </c>
      <c r="F32" s="105">
        <f>'[1]Z01_1 财政拨款收入支出决算总表(财决01-1表)'!$Y$33</f>
        <v>0</v>
      </c>
      <c r="G32" s="105">
        <f>'[1]Z01_1 财政拨款收入支出决算总表(财决01-1表)'!$Z$33</f>
        <v>0</v>
      </c>
      <c r="H32" s="106">
        <f>'[1]Z01_1 财政拨款收入支出决算总表(财决01-1表)'!$AA$33</f>
        <v>0</v>
      </c>
      <c r="I32" s="111"/>
      <c r="J32" s="111"/>
    </row>
    <row r="33" spans="1:10" s="88" customFormat="1" ht="12" customHeight="1">
      <c r="A33" s="107" t="s">
        <v>88</v>
      </c>
      <c r="B33" s="169" t="s">
        <v>47</v>
      </c>
      <c r="C33" s="97">
        <f>'[1]Z01_1 财政拨款收入支出决算总表(财决01-1表)'!$E$34</f>
        <v>0</v>
      </c>
      <c r="D33" s="96"/>
      <c r="E33" s="99">
        <v>57</v>
      </c>
      <c r="F33" s="100"/>
      <c r="G33" s="100"/>
      <c r="H33" s="108"/>
      <c r="I33" s="111"/>
      <c r="J33" s="111"/>
    </row>
    <row r="34" spans="1:10" s="88" customFormat="1" ht="12" customHeight="1">
      <c r="A34" s="107" t="s">
        <v>89</v>
      </c>
      <c r="B34" s="169" t="s">
        <v>90</v>
      </c>
      <c r="C34" s="97">
        <f>'[1]Z01_1 财政拨款收入支出决算总表(财决01-1表)'!$E$35</f>
        <v>0</v>
      </c>
      <c r="D34" s="96"/>
      <c r="E34" s="99">
        <v>58</v>
      </c>
      <c r="F34" s="100"/>
      <c r="G34" s="100"/>
      <c r="H34" s="108"/>
      <c r="I34" s="111"/>
      <c r="J34" s="111"/>
    </row>
    <row r="35" spans="1:10" s="88" customFormat="1" ht="12" customHeight="1">
      <c r="A35" s="107"/>
      <c r="B35" s="169" t="s">
        <v>91</v>
      </c>
      <c r="C35" s="97"/>
      <c r="D35" s="96"/>
      <c r="E35" s="99">
        <v>59</v>
      </c>
      <c r="F35" s="100"/>
      <c r="G35" s="100"/>
      <c r="H35" s="108"/>
      <c r="I35" s="111"/>
      <c r="J35" s="111"/>
    </row>
    <row r="36" spans="1:10" ht="12" customHeight="1">
      <c r="A36" s="172" t="s">
        <v>46</v>
      </c>
      <c r="B36" s="169" t="s">
        <v>92</v>
      </c>
      <c r="C36" s="97">
        <f>'[1]Z01_1 财政拨款收入支出决算总表(财决01-1表)'!$E$37</f>
        <v>433.94</v>
      </c>
      <c r="D36" s="172" t="s">
        <v>46</v>
      </c>
      <c r="E36" s="99">
        <v>60</v>
      </c>
      <c r="F36" s="105">
        <f>'[1]Z01_1 财政拨款收入支出决算总表(财决01-1表)'!$Y$37</f>
        <v>433.94</v>
      </c>
      <c r="G36" s="105">
        <f>'[1]Z01_1 财政拨款收入支出决算总表(财决01-1表)'!$Z$37</f>
        <v>433.94</v>
      </c>
      <c r="H36" s="106">
        <f>'[1]Z01_1 财政拨款收入支出决算总表(财决01-1表)'!$AA$37</f>
        <v>0</v>
      </c>
    </row>
    <row r="37" spans="1:10" s="89" customFormat="1" ht="12" customHeight="1">
      <c r="A37" s="82" t="s">
        <v>93</v>
      </c>
    </row>
    <row r="38" spans="1:10" ht="12" customHeight="1">
      <c r="A38" s="82" t="s">
        <v>94</v>
      </c>
    </row>
    <row r="39" spans="1:10" ht="12" customHeight="1">
      <c r="A39" s="109" t="s">
        <v>95</v>
      </c>
    </row>
  </sheetData>
  <mergeCells count="3">
    <mergeCell ref="A1:H1"/>
    <mergeCell ref="A4:C4"/>
    <mergeCell ref="D4:H4"/>
  </mergeCells>
  <phoneticPr fontId="37" type="noConversion"/>
  <pageMargins left="0.75" right="0.75" top="1" bottom="1" header="0.51180555555555596" footer="0.51180555555555596"/>
</worksheet>
</file>

<file path=xl/worksheets/sheet6.xml><?xml version="1.0" encoding="utf-8"?>
<worksheet xmlns="http://schemas.openxmlformats.org/spreadsheetml/2006/main" xmlns:r="http://schemas.openxmlformats.org/officeDocument/2006/relationships">
  <dimension ref="A1:F26"/>
  <sheetViews>
    <sheetView workbookViewId="0">
      <selection activeCell="D16" sqref="D16"/>
    </sheetView>
  </sheetViews>
  <sheetFormatPr defaultColWidth="9" defaultRowHeight="13.5"/>
  <cols>
    <col min="1" max="1" width="17.5" customWidth="1"/>
    <col min="2" max="2" width="7.625" customWidth="1"/>
    <col min="3" max="3" width="32.5" customWidth="1"/>
    <col min="4" max="6" width="25.5" customWidth="1"/>
  </cols>
  <sheetData>
    <row r="1" spans="1:6" ht="20.25">
      <c r="A1" s="193" t="s">
        <v>338</v>
      </c>
      <c r="B1" s="193"/>
      <c r="C1" s="193"/>
      <c r="D1" s="193"/>
      <c r="E1" s="193"/>
      <c r="F1" s="193"/>
    </row>
    <row r="2" spans="1:6" ht="15">
      <c r="A2" s="50" t="str">
        <f>'[2]01收入支出决算总表'!A3</f>
        <v>部门：益阳市卫生计生综合监督执法局</v>
      </c>
      <c r="B2" s="79"/>
      <c r="C2" s="79"/>
      <c r="D2" s="40"/>
      <c r="E2" s="40"/>
      <c r="F2" s="80" t="s">
        <v>96</v>
      </c>
    </row>
    <row r="3" spans="1:6" ht="14.25">
      <c r="A3" s="50"/>
      <c r="B3" s="79"/>
      <c r="C3" s="79"/>
      <c r="D3" s="53"/>
      <c r="E3" s="53"/>
      <c r="F3" s="52" t="s">
        <v>3</v>
      </c>
    </row>
    <row r="4" spans="1:6">
      <c r="A4" s="81" t="s">
        <v>97</v>
      </c>
      <c r="B4" s="79"/>
      <c r="C4" s="79"/>
      <c r="D4" s="53"/>
      <c r="E4" s="53" t="s">
        <v>98</v>
      </c>
      <c r="F4" s="52"/>
    </row>
    <row r="5" spans="1:6">
      <c r="A5" s="82" t="s">
        <v>50</v>
      </c>
      <c r="B5" s="79"/>
      <c r="C5" s="79"/>
      <c r="D5" s="53"/>
      <c r="E5" s="83" t="s">
        <v>99</v>
      </c>
      <c r="F5" s="52"/>
    </row>
    <row r="6" spans="1:6" ht="14.25">
      <c r="A6" s="194" t="s">
        <v>100</v>
      </c>
      <c r="B6" s="194"/>
      <c r="C6" s="194"/>
      <c r="D6" s="196" t="s">
        <v>74</v>
      </c>
      <c r="E6" s="196" t="s">
        <v>101</v>
      </c>
      <c r="F6" s="196" t="s">
        <v>76</v>
      </c>
    </row>
    <row r="7" spans="1:6">
      <c r="A7" s="194" t="s">
        <v>102</v>
      </c>
      <c r="B7" s="194"/>
      <c r="C7" s="195" t="s">
        <v>67</v>
      </c>
      <c r="D7" s="196"/>
      <c r="E7" s="196"/>
      <c r="F7" s="196"/>
    </row>
    <row r="8" spans="1:6">
      <c r="A8" s="194"/>
      <c r="B8" s="194"/>
      <c r="C8" s="195"/>
      <c r="D8" s="196"/>
      <c r="E8" s="196"/>
      <c r="F8" s="196"/>
    </row>
    <row r="9" spans="1:6">
      <c r="A9" s="194"/>
      <c r="B9" s="194"/>
      <c r="C9" s="195"/>
      <c r="D9" s="196"/>
      <c r="E9" s="196"/>
      <c r="F9" s="196"/>
    </row>
    <row r="10" spans="1:6" ht="14.25">
      <c r="A10" s="194" t="s">
        <v>68</v>
      </c>
      <c r="B10" s="194"/>
      <c r="C10" s="194"/>
      <c r="D10" s="55">
        <v>1</v>
      </c>
      <c r="E10" s="55">
        <v>2</v>
      </c>
      <c r="F10" s="55">
        <v>3</v>
      </c>
    </row>
    <row r="11" spans="1:6" ht="14.25">
      <c r="A11" s="194" t="s">
        <v>46</v>
      </c>
      <c r="B11" s="194"/>
      <c r="C11" s="194"/>
      <c r="D11" s="84">
        <f>'[1]Z07 一般公共预算财政拨款收入支出决算表(财决07表)'!K9</f>
        <v>433.94</v>
      </c>
      <c r="E11" s="84">
        <f>'[1]Z07 一般公共预算财政拨款收入支出决算表(财决07表)'!L9</f>
        <v>433.94</v>
      </c>
      <c r="F11" s="84">
        <f>'[1]Z07 一般公共预算财政拨款收入支出决算表(财决07表)'!O9</f>
        <v>0</v>
      </c>
    </row>
    <row r="12" spans="1:6">
      <c r="A12" s="85">
        <v>208</v>
      </c>
      <c r="B12" s="85"/>
      <c r="C12" s="85" t="s">
        <v>103</v>
      </c>
      <c r="D12" s="85">
        <v>2.2999999999999998</v>
      </c>
      <c r="E12" s="85">
        <v>2.2999999999999998</v>
      </c>
      <c r="F12" s="85"/>
    </row>
    <row r="13" spans="1:6">
      <c r="A13" s="85">
        <v>20805</v>
      </c>
      <c r="B13" s="85"/>
      <c r="C13" s="85" t="s">
        <v>104</v>
      </c>
      <c r="D13" s="85">
        <v>2.2999999999999998</v>
      </c>
      <c r="E13" s="85">
        <v>2.2999999999999998</v>
      </c>
      <c r="F13" s="85"/>
    </row>
    <row r="14" spans="1:6">
      <c r="A14" s="85">
        <v>2080501</v>
      </c>
      <c r="B14" s="85"/>
      <c r="C14" s="85" t="s">
        <v>105</v>
      </c>
      <c r="D14" s="85">
        <v>2.2999999999999998</v>
      </c>
      <c r="E14" s="85">
        <v>2.2999999999999998</v>
      </c>
      <c r="F14" s="85"/>
    </row>
    <row r="15" spans="1:6">
      <c r="A15" s="85">
        <v>210</v>
      </c>
      <c r="B15" s="85"/>
      <c r="C15" s="85" t="s">
        <v>106</v>
      </c>
      <c r="D15" s="85">
        <v>414.59</v>
      </c>
      <c r="E15" s="85">
        <v>414.59</v>
      </c>
      <c r="F15" s="85"/>
    </row>
    <row r="16" spans="1:6">
      <c r="A16" s="85">
        <v>21004</v>
      </c>
      <c r="B16" s="85"/>
      <c r="C16" s="85" t="s">
        <v>107</v>
      </c>
      <c r="D16" s="85">
        <v>381.64</v>
      </c>
      <c r="E16" s="85">
        <v>381.64</v>
      </c>
      <c r="F16" s="85"/>
    </row>
    <row r="17" spans="1:6">
      <c r="A17" s="85">
        <v>2100402</v>
      </c>
      <c r="B17" s="85"/>
      <c r="C17" s="85" t="s">
        <v>108</v>
      </c>
      <c r="D17" s="85">
        <v>365.64</v>
      </c>
      <c r="E17" s="85">
        <v>365.64</v>
      </c>
      <c r="F17" s="85"/>
    </row>
    <row r="18" spans="1:6">
      <c r="A18" s="85">
        <v>2100499</v>
      </c>
      <c r="B18" s="85"/>
      <c r="C18" s="85" t="s">
        <v>109</v>
      </c>
      <c r="D18" s="85">
        <v>365.64</v>
      </c>
      <c r="E18" s="85">
        <v>365.64</v>
      </c>
      <c r="F18" s="85"/>
    </row>
    <row r="19" spans="1:6">
      <c r="A19" s="85">
        <v>21010</v>
      </c>
      <c r="B19" s="85"/>
      <c r="C19" s="85" t="s">
        <v>110</v>
      </c>
      <c r="D19" s="85">
        <v>16</v>
      </c>
      <c r="E19" s="85">
        <v>16</v>
      </c>
      <c r="F19" s="85"/>
    </row>
    <row r="20" spans="1:6">
      <c r="A20" s="85">
        <v>2101099</v>
      </c>
      <c r="B20" s="85"/>
      <c r="C20" s="85" t="s">
        <v>111</v>
      </c>
      <c r="D20" s="85">
        <v>15</v>
      </c>
      <c r="E20" s="85">
        <v>15</v>
      </c>
      <c r="F20" s="85"/>
    </row>
    <row r="21" spans="1:6">
      <c r="A21" s="85">
        <v>21011</v>
      </c>
      <c r="B21" s="85"/>
      <c r="C21" s="85" t="s">
        <v>112</v>
      </c>
      <c r="D21" s="85">
        <v>15</v>
      </c>
      <c r="E21" s="85">
        <v>15</v>
      </c>
      <c r="F21" s="85"/>
    </row>
    <row r="22" spans="1:6">
      <c r="A22" s="85">
        <v>2101101</v>
      </c>
      <c r="B22" s="85"/>
      <c r="C22" s="85" t="s">
        <v>113</v>
      </c>
      <c r="D22" s="85">
        <v>17.95</v>
      </c>
      <c r="E22" s="85">
        <v>17.95</v>
      </c>
      <c r="F22" s="85"/>
    </row>
    <row r="23" spans="1:6">
      <c r="A23" s="85">
        <v>221</v>
      </c>
      <c r="B23" s="85"/>
      <c r="C23" s="85" t="s">
        <v>114</v>
      </c>
      <c r="D23" s="85">
        <v>17.95</v>
      </c>
      <c r="E23" s="85">
        <v>17.95</v>
      </c>
      <c r="F23" s="85"/>
    </row>
    <row r="24" spans="1:6">
      <c r="A24" s="85">
        <v>22102</v>
      </c>
      <c r="B24" s="85"/>
      <c r="C24" s="85" t="s">
        <v>115</v>
      </c>
      <c r="D24" s="85">
        <v>17.05</v>
      </c>
      <c r="E24" s="85">
        <v>17.05</v>
      </c>
      <c r="F24" s="85"/>
    </row>
    <row r="25" spans="1:6">
      <c r="A25" s="85">
        <v>2210201</v>
      </c>
      <c r="B25" s="85"/>
      <c r="C25" s="85" t="s">
        <v>116</v>
      </c>
      <c r="D25" s="85">
        <v>17.05</v>
      </c>
      <c r="E25" s="85">
        <v>17.05</v>
      </c>
      <c r="F25" s="85"/>
    </row>
    <row r="26" spans="1:6">
      <c r="A26" s="85"/>
      <c r="B26" s="85"/>
      <c r="C26" s="85"/>
      <c r="D26" s="85">
        <v>17.05</v>
      </c>
      <c r="E26" s="85">
        <v>17.05</v>
      </c>
      <c r="F26" s="85"/>
    </row>
  </sheetData>
  <mergeCells count="9">
    <mergeCell ref="A1:F1"/>
    <mergeCell ref="A6:C6"/>
    <mergeCell ref="A10:C10"/>
    <mergeCell ref="A11:C11"/>
    <mergeCell ref="C7:C9"/>
    <mergeCell ref="D6:D9"/>
    <mergeCell ref="E6:E9"/>
    <mergeCell ref="F6:F9"/>
    <mergeCell ref="A7:B9"/>
  </mergeCells>
  <phoneticPr fontId="37" type="noConversion"/>
  <pageMargins left="0.75" right="0.75" top="1" bottom="1" header="0.51180555555555596" footer="0.51180555555555596"/>
</worksheet>
</file>

<file path=xl/worksheets/sheet7.xml><?xml version="1.0" encoding="utf-8"?>
<worksheet xmlns="http://schemas.openxmlformats.org/spreadsheetml/2006/main" xmlns:r="http://schemas.openxmlformats.org/officeDocument/2006/relationships">
  <dimension ref="A1:CU111"/>
  <sheetViews>
    <sheetView workbookViewId="0">
      <selection activeCell="E18" sqref="E18"/>
    </sheetView>
  </sheetViews>
  <sheetFormatPr defaultColWidth="9" defaultRowHeight="14.25"/>
  <cols>
    <col min="1" max="2" width="4.625" style="45" customWidth="1"/>
    <col min="3" max="3" width="30.625" style="44" customWidth="1"/>
    <col min="4" max="6" width="22.875" style="44" customWidth="1"/>
    <col min="7" max="7" width="9" style="46"/>
    <col min="8" max="8" width="9" style="47"/>
    <col min="9" max="9" width="9.5" style="47"/>
    <col min="10" max="12" width="9" style="47"/>
    <col min="13" max="13" width="10.5" style="47"/>
    <col min="14" max="14" width="10.5" style="44"/>
    <col min="15" max="15" width="127" style="44" customWidth="1"/>
    <col min="16" max="16384" width="9" style="44"/>
  </cols>
  <sheetData>
    <row r="1" spans="1:99" s="39" customFormat="1" ht="30" customHeight="1">
      <c r="A1" s="193" t="s">
        <v>337</v>
      </c>
      <c r="B1" s="193"/>
      <c r="C1" s="193"/>
      <c r="D1" s="193"/>
      <c r="E1" s="193"/>
      <c r="F1" s="193"/>
      <c r="G1" s="48"/>
      <c r="H1" s="49"/>
      <c r="I1" s="49"/>
      <c r="J1" s="49"/>
      <c r="K1" s="49"/>
      <c r="L1" s="66"/>
      <c r="M1" s="66" t="str">
        <f>"a1:"&amp;"f"&amp;MAX(L13:L107)</f>
        <v>a1:f49</v>
      </c>
    </row>
    <row r="2" spans="1:99" s="40" customFormat="1" ht="14.25" customHeight="1">
      <c r="A2" s="50" t="str">
        <f>'[2]01收入支出决算总表'!A3</f>
        <v>部门：益阳市卫生计生综合监督执法局</v>
      </c>
      <c r="B2" s="51"/>
      <c r="F2" s="52" t="s">
        <v>117</v>
      </c>
      <c r="G2" s="48"/>
      <c r="H2" s="49"/>
      <c r="I2" s="49"/>
      <c r="J2" s="49"/>
      <c r="K2" s="49"/>
      <c r="L2" s="67"/>
      <c r="M2" s="67"/>
    </row>
    <row r="3" spans="1:99" s="40" customFormat="1" ht="15" customHeight="1">
      <c r="A3" s="50"/>
      <c r="B3" s="51"/>
      <c r="D3" s="53"/>
      <c r="E3" s="53"/>
      <c r="F3" s="52" t="s">
        <v>3</v>
      </c>
      <c r="G3" s="48"/>
      <c r="H3" s="49"/>
      <c r="I3" s="49"/>
      <c r="J3" s="49"/>
      <c r="K3" s="49"/>
      <c r="L3" s="67"/>
      <c r="M3" s="68" t="s">
        <v>118</v>
      </c>
    </row>
    <row r="4" spans="1:99" s="40" customFormat="1" ht="15" customHeight="1">
      <c r="A4" s="54" t="s">
        <v>119</v>
      </c>
      <c r="B4" s="51"/>
      <c r="D4" s="53"/>
      <c r="E4" s="53"/>
      <c r="F4" s="52"/>
      <c r="G4" s="48"/>
      <c r="H4" s="49"/>
      <c r="I4" s="49"/>
      <c r="J4" s="49"/>
      <c r="K4" s="69"/>
      <c r="L4" s="70"/>
      <c r="M4" s="71"/>
    </row>
    <row r="5" spans="1:99" s="40" customFormat="1" ht="15" customHeight="1">
      <c r="A5" s="54" t="s">
        <v>120</v>
      </c>
      <c r="B5" s="51"/>
      <c r="D5" s="53"/>
      <c r="E5" s="53"/>
      <c r="F5" s="52"/>
      <c r="G5" s="48"/>
      <c r="H5" s="49"/>
      <c r="I5" s="49"/>
      <c r="J5" s="49"/>
      <c r="K5" s="69"/>
      <c r="L5" s="70"/>
      <c r="M5" s="71"/>
    </row>
    <row r="6" spans="1:99" s="40" customFormat="1" ht="15" customHeight="1">
      <c r="A6" s="54" t="s">
        <v>50</v>
      </c>
      <c r="B6" s="51"/>
      <c r="D6" s="53"/>
      <c r="E6" s="53"/>
      <c r="F6" s="52"/>
      <c r="G6" s="48"/>
      <c r="H6" s="49"/>
      <c r="I6" s="49"/>
      <c r="J6" s="49"/>
      <c r="K6" s="69"/>
      <c r="L6" s="70"/>
      <c r="M6" s="71"/>
    </row>
    <row r="7" spans="1:99" s="40" customFormat="1" ht="15" customHeight="1">
      <c r="A7" s="54" t="s">
        <v>121</v>
      </c>
      <c r="B7" s="51"/>
      <c r="D7" s="53"/>
      <c r="E7" s="53"/>
      <c r="F7" s="52"/>
      <c r="G7" s="48"/>
      <c r="H7" s="49"/>
      <c r="I7" s="49"/>
      <c r="J7" s="49"/>
      <c r="K7" s="69"/>
      <c r="L7" s="70"/>
      <c r="M7" s="71"/>
    </row>
    <row r="8" spans="1:99" s="41" customFormat="1" ht="20.25" customHeight="1">
      <c r="A8" s="194" t="s">
        <v>100</v>
      </c>
      <c r="B8" s="194"/>
      <c r="C8" s="194"/>
      <c r="D8" s="196" t="s">
        <v>74</v>
      </c>
      <c r="E8" s="196" t="s">
        <v>122</v>
      </c>
      <c r="F8" s="196" t="s">
        <v>123</v>
      </c>
      <c r="G8" s="46"/>
      <c r="H8" s="56"/>
      <c r="I8" s="56"/>
      <c r="J8" s="56"/>
      <c r="K8" s="69"/>
      <c r="L8" s="70"/>
      <c r="M8" s="71"/>
    </row>
    <row r="9" spans="1:99" s="41" customFormat="1" ht="9.9499999999999993" customHeight="1">
      <c r="A9" s="201" t="s">
        <v>124</v>
      </c>
      <c r="B9" s="202"/>
      <c r="C9" s="198" t="s">
        <v>67</v>
      </c>
      <c r="D9" s="196"/>
      <c r="E9" s="196"/>
      <c r="F9" s="196"/>
      <c r="G9" s="46"/>
      <c r="H9" s="56"/>
      <c r="I9" s="56"/>
      <c r="J9" s="56"/>
      <c r="K9" s="56"/>
      <c r="L9" s="56"/>
      <c r="M9" s="56"/>
    </row>
    <row r="10" spans="1:99" s="41" customFormat="1" ht="9.9499999999999993" customHeight="1">
      <c r="A10" s="203"/>
      <c r="B10" s="204"/>
      <c r="C10" s="199"/>
      <c r="D10" s="196"/>
      <c r="E10" s="196"/>
      <c r="F10" s="196"/>
      <c r="G10" s="46"/>
      <c r="H10" s="46"/>
      <c r="I10" s="46"/>
      <c r="J10" s="46"/>
      <c r="K10" s="46"/>
      <c r="L10" s="46"/>
      <c r="M10" s="46"/>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c r="CK10" s="72"/>
      <c r="CL10" s="72"/>
      <c r="CM10" s="72"/>
      <c r="CN10" s="72"/>
      <c r="CO10" s="72"/>
      <c r="CP10" s="72"/>
      <c r="CQ10" s="72"/>
      <c r="CR10" s="72"/>
      <c r="CS10" s="72"/>
      <c r="CT10" s="72"/>
      <c r="CU10" s="72"/>
    </row>
    <row r="11" spans="1:99" s="41" customFormat="1" ht="9.9499999999999993" customHeight="1">
      <c r="A11" s="205"/>
      <c r="B11" s="206"/>
      <c r="C11" s="200"/>
      <c r="D11" s="196"/>
      <c r="E11" s="196"/>
      <c r="F11" s="196"/>
      <c r="G11" s="46"/>
      <c r="H11" s="56"/>
      <c r="I11" s="56"/>
      <c r="J11" s="56"/>
      <c r="K11" s="56"/>
      <c r="L11" s="56"/>
      <c r="M11" s="56"/>
    </row>
    <row r="12" spans="1:99" s="41" customFormat="1" ht="18" customHeight="1">
      <c r="A12" s="194" t="s">
        <v>68</v>
      </c>
      <c r="B12" s="194"/>
      <c r="C12" s="194"/>
      <c r="D12" s="55">
        <v>1</v>
      </c>
      <c r="E12" s="55">
        <v>2</v>
      </c>
      <c r="F12" s="55">
        <v>3</v>
      </c>
      <c r="G12" s="46"/>
      <c r="H12" s="56"/>
      <c r="I12" s="56">
        <v>1</v>
      </c>
      <c r="J12" s="56"/>
      <c r="K12" s="56"/>
      <c r="L12" s="56"/>
      <c r="M12" s="56"/>
    </row>
    <row r="13" spans="1:99" s="41" customFormat="1" ht="18" customHeight="1">
      <c r="A13" s="197" t="s">
        <v>46</v>
      </c>
      <c r="B13" s="197"/>
      <c r="C13" s="197"/>
      <c r="D13" s="57">
        <f>'[1]Z08_1 一般公共预算财政拨款基本支出决算明细表(财决08-'!$E$9</f>
        <v>433.94</v>
      </c>
      <c r="E13" s="57">
        <f>'[1]Z08_1 一般公共预算财政拨款基本支出决算明细表(财决08-'!$F$9+'[1]Z08_1 一般公共预算财政拨款基本支出决算明细表(财决08-'!$AR$9</f>
        <v>278.35000000000002</v>
      </c>
      <c r="F13" s="57">
        <f>D13-E13</f>
        <v>155.59</v>
      </c>
      <c r="G13" s="46"/>
      <c r="H13" s="56"/>
      <c r="I13" s="56"/>
      <c r="J13" s="56"/>
      <c r="K13" s="56"/>
      <c r="L13" s="56">
        <f>ROW()</f>
        <v>13</v>
      </c>
      <c r="M13" s="56"/>
    </row>
    <row r="14" spans="1:99" s="42" customFormat="1" ht="18" customHeight="1">
      <c r="A14" s="58" t="str">
        <f t="array" ref="A14">INDEX(G:G,SMALL(IF($I$14:$I$107&gt;0,ROW($14:$107),4^8),ROW(G1)))&amp;""</f>
        <v>301</v>
      </c>
      <c r="B14" s="59"/>
      <c r="C14" s="60" t="str">
        <f t="shared" ref="C14:C77" si="0">IF(ISERROR(VLOOKUP(A14,$G$14:$I$107,2,FALSE)),"",VLOOKUP(A14,$G$14:$I$107,2,FALSE))</f>
        <v>工资福利支出</v>
      </c>
      <c r="D14" s="61">
        <f t="shared" ref="D14:D77" si="1">IF(ISERROR(VLOOKUP(A14,$G$14:$I$107,3,FALSE)),"",VLOOKUP(A14,$G$14:$I$107,3,FALSE))</f>
        <v>242.27</v>
      </c>
      <c r="E14" s="61">
        <f t="shared" ref="E14:E77" si="2">IF(OR(MID(A14,1,3)="301",MID(A14,1,3)="303"),D14,"")</f>
        <v>242.27</v>
      </c>
      <c r="F14" s="62" t="str">
        <f t="shared" ref="F14:F77" si="3">IF(AND(MID(A14,1,3)&lt;&gt;"301",MID(A14,1,3)&lt;&gt;"303"),D14,"")</f>
        <v/>
      </c>
      <c r="G14" s="63" t="s">
        <v>125</v>
      </c>
      <c r="H14" s="64" t="s">
        <v>126</v>
      </c>
      <c r="I14" s="56">
        <f>('[1]Z08_1 一般公共预算财政拨款基本支出决算明细表(财决08-'!F$9)*1</f>
        <v>242.27</v>
      </c>
      <c r="J14" s="47"/>
      <c r="K14" s="47"/>
      <c r="L14" s="47">
        <f t="shared" ref="L14:L77" si="4">IF(C14&lt;&gt;"",ROW(),"")</f>
        <v>14</v>
      </c>
      <c r="M14" s="47"/>
      <c r="N14" s="73"/>
    </row>
    <row r="15" spans="1:99" s="42" customFormat="1" ht="18" customHeight="1">
      <c r="A15" s="58" t="str">
        <f t="array" ref="A15">INDEX(G:G,SMALL(IF($I$14:$I$107&gt;0,ROW($14:$107),4^8),ROW(G2)))&amp;""</f>
        <v>30101</v>
      </c>
      <c r="B15" s="59"/>
      <c r="C15" s="60" t="str">
        <f t="shared" si="0"/>
        <v>基本工资</v>
      </c>
      <c r="D15" s="61">
        <f t="shared" si="1"/>
        <v>80.44</v>
      </c>
      <c r="E15" s="61">
        <f t="shared" si="2"/>
        <v>80.44</v>
      </c>
      <c r="F15" s="62" t="str">
        <f t="shared" si="3"/>
        <v/>
      </c>
      <c r="G15" s="63" t="s">
        <v>127</v>
      </c>
      <c r="H15" s="65" t="s">
        <v>128</v>
      </c>
      <c r="I15" s="56">
        <f>('[1]Z08_1 一般公共预算财政拨款基本支出决算明细表(财决08-'!G9)*1</f>
        <v>80.44</v>
      </c>
      <c r="J15" s="47"/>
      <c r="K15" s="46"/>
      <c r="L15" s="47">
        <f t="shared" si="4"/>
        <v>15</v>
      </c>
      <c r="M15" s="46"/>
      <c r="N15" s="73"/>
    </row>
    <row r="16" spans="1:99" s="42" customFormat="1" ht="18" customHeight="1">
      <c r="A16" s="58" t="str">
        <f t="array" ref="A16">INDEX(G:G,SMALL(IF($I$14:$I$107&gt;0,ROW($14:$107),4^8),ROW(G3)))&amp;""</f>
        <v>30102</v>
      </c>
      <c r="B16" s="59"/>
      <c r="C16" s="60" t="str">
        <f t="shared" si="0"/>
        <v>津贴补贴</v>
      </c>
      <c r="D16" s="61">
        <f t="shared" si="1"/>
        <v>59.92</v>
      </c>
      <c r="E16" s="61">
        <f t="shared" si="2"/>
        <v>59.92</v>
      </c>
      <c r="F16" s="62" t="str">
        <f t="shared" si="3"/>
        <v/>
      </c>
      <c r="G16" s="63" t="s">
        <v>129</v>
      </c>
      <c r="H16" s="65" t="s">
        <v>130</v>
      </c>
      <c r="I16" s="56">
        <f>('[1]Z08_1 一般公共预算财政拨款基本支出决算明细表(财决08-'!H9)*1</f>
        <v>59.92</v>
      </c>
      <c r="J16" s="47"/>
      <c r="K16" s="46"/>
      <c r="L16" s="47">
        <f t="shared" si="4"/>
        <v>16</v>
      </c>
      <c r="M16" s="74"/>
      <c r="N16" s="73"/>
    </row>
    <row r="17" spans="1:14" s="42" customFormat="1" ht="18" customHeight="1">
      <c r="A17" s="58" t="str">
        <f t="array" ref="A17">INDEX(G:G,SMALL(IF($I$14:$I$107&gt;0,ROW($14:$107),4^8),ROW(G4)))&amp;""</f>
        <v>30104</v>
      </c>
      <c r="B17" s="59"/>
      <c r="C17" s="60" t="str">
        <f t="shared" si="0"/>
        <v>其他社会保障缴费</v>
      </c>
      <c r="D17" s="61">
        <f t="shared" si="1"/>
        <v>29.12</v>
      </c>
      <c r="E17" s="61">
        <f t="shared" si="2"/>
        <v>29.12</v>
      </c>
      <c r="F17" s="62" t="str">
        <f t="shared" si="3"/>
        <v/>
      </c>
      <c r="G17" s="63" t="s">
        <v>131</v>
      </c>
      <c r="H17" s="65" t="s">
        <v>132</v>
      </c>
      <c r="I17" s="56">
        <f>('[1]Z08_1 一般公共预算财政拨款基本支出决算明细表(财决08-'!I9)*1</f>
        <v>0</v>
      </c>
      <c r="J17" s="47"/>
      <c r="K17" s="46"/>
      <c r="L17" s="47">
        <f t="shared" si="4"/>
        <v>17</v>
      </c>
      <c r="M17" s="46"/>
      <c r="N17" s="73"/>
    </row>
    <row r="18" spans="1:14" s="42" customFormat="1" ht="18" customHeight="1">
      <c r="A18" s="58" t="str">
        <f t="array" ref="A18">INDEX(G:G,SMALL(IF($I$14:$I$107&gt;0,ROW($14:$107),4^8),ROW(G5)))&amp;""</f>
        <v>30107</v>
      </c>
      <c r="B18" s="59"/>
      <c r="C18" s="60" t="str">
        <f t="shared" si="0"/>
        <v>绩效工资</v>
      </c>
      <c r="D18" s="61">
        <f t="shared" si="1"/>
        <v>47.03</v>
      </c>
      <c r="E18" s="61">
        <f t="shared" si="2"/>
        <v>47.03</v>
      </c>
      <c r="F18" s="62" t="str">
        <f t="shared" si="3"/>
        <v/>
      </c>
      <c r="G18" s="63" t="s">
        <v>133</v>
      </c>
      <c r="H18" s="65" t="s">
        <v>134</v>
      </c>
      <c r="I18" s="56">
        <f>('[1]Z08_1 一般公共预算财政拨款基本支出决算明细表(财决08-'!J9)*1</f>
        <v>29.12</v>
      </c>
      <c r="J18" s="47"/>
      <c r="K18" s="46"/>
      <c r="L18" s="47">
        <f t="shared" si="4"/>
        <v>18</v>
      </c>
      <c r="M18" s="46"/>
      <c r="N18" s="73"/>
    </row>
    <row r="19" spans="1:14" s="42" customFormat="1" ht="18" customHeight="1">
      <c r="A19" s="58" t="str">
        <f t="array" ref="A19">INDEX(G:G,SMALL(IF($I$14:$I$107&gt;0,ROW($14:$107),4^8),ROW(G6)))&amp;""</f>
        <v>30108</v>
      </c>
      <c r="B19" s="59"/>
      <c r="C19" s="60" t="str">
        <f t="shared" si="0"/>
        <v>机关事业单位基本养老保险缴费</v>
      </c>
      <c r="D19" s="61">
        <f t="shared" si="1"/>
        <v>12.31</v>
      </c>
      <c r="E19" s="61">
        <f t="shared" si="2"/>
        <v>12.31</v>
      </c>
      <c r="F19" s="62" t="str">
        <f t="shared" si="3"/>
        <v/>
      </c>
      <c r="G19" s="63" t="s">
        <v>135</v>
      </c>
      <c r="H19" s="65" t="s">
        <v>136</v>
      </c>
      <c r="I19" s="56">
        <f>('[1]Z08_1 一般公共预算财政拨款基本支出决算明细表(财决08-'!K9)*1</f>
        <v>0</v>
      </c>
      <c r="J19" s="47"/>
      <c r="K19" s="46"/>
      <c r="L19" s="47">
        <f t="shared" si="4"/>
        <v>19</v>
      </c>
      <c r="M19" s="46"/>
      <c r="N19" s="73"/>
    </row>
    <row r="20" spans="1:14" s="42" customFormat="1" ht="18" customHeight="1">
      <c r="A20" s="58" t="str">
        <f t="array" ref="A20">INDEX(G:G,SMALL(IF($I$14:$I$107&gt;0,ROW($14:$107),4^8),ROW(G7)))&amp;""</f>
        <v>30109</v>
      </c>
      <c r="B20" s="59"/>
      <c r="C20" s="60" t="str">
        <f t="shared" si="0"/>
        <v>职业年金缴费</v>
      </c>
      <c r="D20" s="61">
        <f t="shared" si="1"/>
        <v>4.41</v>
      </c>
      <c r="E20" s="61">
        <f t="shared" si="2"/>
        <v>4.41</v>
      </c>
      <c r="F20" s="62" t="str">
        <f t="shared" si="3"/>
        <v/>
      </c>
      <c r="G20" s="63" t="s">
        <v>137</v>
      </c>
      <c r="H20" s="65" t="s">
        <v>138</v>
      </c>
      <c r="I20" s="56">
        <f>('[1]Z08_1 一般公共预算财政拨款基本支出决算明细表(财决08-'!L9)*1</f>
        <v>47.03</v>
      </c>
      <c r="J20" s="47"/>
      <c r="K20" s="46"/>
      <c r="L20" s="47">
        <f t="shared" si="4"/>
        <v>20</v>
      </c>
      <c r="M20" s="46"/>
      <c r="N20" s="73"/>
    </row>
    <row r="21" spans="1:14" s="42" customFormat="1" ht="18" customHeight="1">
      <c r="A21" s="58" t="str">
        <f t="array" ref="A21">INDEX(G:G,SMALL(IF($I$14:$I$107&gt;0,ROW($14:$107),4^8),ROW(G8)))&amp;""</f>
        <v>30199</v>
      </c>
      <c r="B21" s="59"/>
      <c r="C21" s="60" t="str">
        <f t="shared" si="0"/>
        <v>其他工资福利支出</v>
      </c>
      <c r="D21" s="61">
        <f t="shared" si="1"/>
        <v>9.0299999999999994</v>
      </c>
      <c r="E21" s="61">
        <f t="shared" si="2"/>
        <v>9.0299999999999994</v>
      </c>
      <c r="F21" s="62" t="str">
        <f t="shared" si="3"/>
        <v/>
      </c>
      <c r="G21" s="63" t="s">
        <v>139</v>
      </c>
      <c r="H21" s="65" t="s">
        <v>140</v>
      </c>
      <c r="I21" s="56">
        <f>('[1]Z08_1 一般公共预算财政拨款基本支出决算明细表(财决08-'!M9)*1</f>
        <v>12.31</v>
      </c>
      <c r="J21" s="47"/>
      <c r="K21" s="46"/>
      <c r="L21" s="47">
        <f t="shared" si="4"/>
        <v>21</v>
      </c>
      <c r="M21" s="46"/>
      <c r="N21" s="73"/>
    </row>
    <row r="22" spans="1:14" s="42" customFormat="1" ht="18" customHeight="1">
      <c r="A22" s="58" t="str">
        <f t="array" ref="A22">INDEX(G:G,SMALL(IF($I$14:$I$107&gt;0,ROW($14:$107),4^8),ROW(G9)))&amp;""</f>
        <v>302</v>
      </c>
      <c r="B22" s="59"/>
      <c r="C22" s="60" t="str">
        <f t="shared" si="0"/>
        <v>商品和服务支出</v>
      </c>
      <c r="D22" s="61">
        <f t="shared" si="1"/>
        <v>125.61</v>
      </c>
      <c r="E22" s="61" t="str">
        <f t="shared" si="2"/>
        <v/>
      </c>
      <c r="F22" s="62">
        <f t="shared" si="3"/>
        <v>125.61</v>
      </c>
      <c r="G22" s="63" t="s">
        <v>141</v>
      </c>
      <c r="H22" s="65" t="s">
        <v>142</v>
      </c>
      <c r="I22" s="56">
        <f>('[1]Z08_1 一般公共预算财政拨款基本支出决算明细表(财决08-'!N9)*1</f>
        <v>4.41</v>
      </c>
      <c r="J22" s="47"/>
      <c r="K22" s="46"/>
      <c r="L22" s="47">
        <f t="shared" si="4"/>
        <v>22</v>
      </c>
      <c r="M22" s="46"/>
      <c r="N22" s="73"/>
    </row>
    <row r="23" spans="1:14" s="42" customFormat="1" ht="18" customHeight="1">
      <c r="A23" s="58" t="str">
        <f t="array" ref="A23">INDEX(G:G,SMALL(IF($I$14:$I$107&gt;0,ROW($14:$107),4^8),ROW(G10)))&amp;""</f>
        <v>30201</v>
      </c>
      <c r="B23" s="59"/>
      <c r="C23" s="60" t="str">
        <f t="shared" si="0"/>
        <v>办公费</v>
      </c>
      <c r="D23" s="61">
        <f t="shared" si="1"/>
        <v>16.03</v>
      </c>
      <c r="E23" s="61" t="str">
        <f t="shared" si="2"/>
        <v/>
      </c>
      <c r="F23" s="62">
        <f t="shared" si="3"/>
        <v>16.03</v>
      </c>
      <c r="G23" s="63" t="s">
        <v>143</v>
      </c>
      <c r="H23" s="65" t="s">
        <v>144</v>
      </c>
      <c r="I23" s="56">
        <f>('[1]Z08_1 一般公共预算财政拨款基本支出决算明细表(财决08-'!O9)*1</f>
        <v>9.0299999999999994</v>
      </c>
      <c r="J23" s="47"/>
      <c r="K23" s="46"/>
      <c r="L23" s="47">
        <f t="shared" si="4"/>
        <v>23</v>
      </c>
      <c r="M23" s="46"/>
      <c r="N23" s="73"/>
    </row>
    <row r="24" spans="1:14" s="42" customFormat="1" ht="18" customHeight="1">
      <c r="A24" s="58" t="str">
        <f t="array" ref="A24">INDEX(G:G,SMALL(IF($I$14:$I$107&gt;0,ROW($14:$107),4^8),ROW(G11)))&amp;""</f>
        <v>30202</v>
      </c>
      <c r="B24" s="59"/>
      <c r="C24" s="60" t="str">
        <f t="shared" si="0"/>
        <v>印刷费</v>
      </c>
      <c r="D24" s="61">
        <f t="shared" si="1"/>
        <v>10.84</v>
      </c>
      <c r="E24" s="61" t="str">
        <f t="shared" si="2"/>
        <v/>
      </c>
      <c r="F24" s="62">
        <f t="shared" si="3"/>
        <v>10.84</v>
      </c>
      <c r="G24" s="63" t="s">
        <v>145</v>
      </c>
      <c r="H24" s="64" t="s">
        <v>146</v>
      </c>
      <c r="I24" s="56">
        <f>('[1]Z08_1 一般公共预算财政拨款基本支出决算明细表(财决08-'!P9)*1</f>
        <v>125.61</v>
      </c>
      <c r="J24" s="47"/>
      <c r="K24" s="46"/>
      <c r="L24" s="47">
        <f t="shared" si="4"/>
        <v>24</v>
      </c>
      <c r="M24" s="46"/>
      <c r="N24" s="73"/>
    </row>
    <row r="25" spans="1:14" s="42" customFormat="1" ht="18" customHeight="1">
      <c r="A25" s="58" t="str">
        <f t="array" ref="A25">INDEX(G:G,SMALL(IF($I$14:$I$107&gt;0,ROW($14:$107),4^8),ROW(G12)))&amp;""</f>
        <v>30206</v>
      </c>
      <c r="B25" s="59"/>
      <c r="C25" s="60" t="str">
        <f t="shared" si="0"/>
        <v>电费</v>
      </c>
      <c r="D25" s="61">
        <f t="shared" si="1"/>
        <v>10</v>
      </c>
      <c r="E25" s="61" t="str">
        <f t="shared" si="2"/>
        <v/>
      </c>
      <c r="F25" s="62">
        <f t="shared" si="3"/>
        <v>10</v>
      </c>
      <c r="G25" s="63" t="s">
        <v>147</v>
      </c>
      <c r="H25" s="65" t="s">
        <v>148</v>
      </c>
      <c r="I25" s="56">
        <f>('[1]Z08_1 一般公共预算财政拨款基本支出决算明细表(财决08-'!Q9)*1</f>
        <v>16.03</v>
      </c>
      <c r="J25" s="47"/>
      <c r="K25" s="46"/>
      <c r="L25" s="47">
        <f t="shared" si="4"/>
        <v>25</v>
      </c>
      <c r="M25" s="46"/>
      <c r="N25" s="73"/>
    </row>
    <row r="26" spans="1:14" s="42" customFormat="1" ht="18" customHeight="1">
      <c r="A26" s="58" t="str">
        <f t="array" ref="A26">INDEX(G:G,SMALL(IF($I$14:$I$107&gt;0,ROW($14:$107),4^8),ROW(G13)))&amp;""</f>
        <v>30207</v>
      </c>
      <c r="B26" s="59"/>
      <c r="C26" s="60" t="str">
        <f t="shared" si="0"/>
        <v>邮电费</v>
      </c>
      <c r="D26" s="61">
        <f t="shared" si="1"/>
        <v>1.94</v>
      </c>
      <c r="E26" s="61" t="str">
        <f t="shared" si="2"/>
        <v/>
      </c>
      <c r="F26" s="62">
        <f t="shared" si="3"/>
        <v>1.94</v>
      </c>
      <c r="G26" s="63" t="s">
        <v>149</v>
      </c>
      <c r="H26" s="65" t="s">
        <v>150</v>
      </c>
      <c r="I26" s="56">
        <f>('[1]Z08_1 一般公共预算财政拨款基本支出决算明细表(财决08-'!R9)*1</f>
        <v>10.84</v>
      </c>
      <c r="J26" s="47"/>
      <c r="K26" s="46"/>
      <c r="L26" s="47">
        <f t="shared" si="4"/>
        <v>26</v>
      </c>
      <c r="M26" s="46"/>
      <c r="N26" s="73"/>
    </row>
    <row r="27" spans="1:14" s="42" customFormat="1" ht="18" customHeight="1">
      <c r="A27" s="58" t="str">
        <f t="array" ref="A27">INDEX(G:G,SMALL(IF($I$14:$I$107&gt;0,ROW($14:$107),4^8),ROW(G14)))&amp;""</f>
        <v>30211</v>
      </c>
      <c r="B27" s="59"/>
      <c r="C27" s="60" t="str">
        <f t="shared" si="0"/>
        <v>差旅费</v>
      </c>
      <c r="D27" s="61">
        <f t="shared" si="1"/>
        <v>8.7799999999999994</v>
      </c>
      <c r="E27" s="61" t="str">
        <f t="shared" si="2"/>
        <v/>
      </c>
      <c r="F27" s="62">
        <f t="shared" si="3"/>
        <v>8.7799999999999994</v>
      </c>
      <c r="G27" s="63" t="s">
        <v>151</v>
      </c>
      <c r="H27" s="65" t="s">
        <v>152</v>
      </c>
      <c r="I27" s="56">
        <f>('[1]Z08_1 一般公共预算财政拨款基本支出决算明细表(财决08-'!S9)*1</f>
        <v>0</v>
      </c>
      <c r="J27" s="47"/>
      <c r="K27" s="46"/>
      <c r="L27" s="47">
        <f t="shared" si="4"/>
        <v>27</v>
      </c>
      <c r="M27" s="46"/>
      <c r="N27" s="73"/>
    </row>
    <row r="28" spans="1:14" s="42" customFormat="1" ht="18" customHeight="1">
      <c r="A28" s="58" t="str">
        <f t="array" ref="A28">INDEX(G:G,SMALL(IF($I$14:$I$107&gt;0,ROW($14:$107),4^8),ROW(G15)))&amp;""</f>
        <v>30213</v>
      </c>
      <c r="B28" s="59"/>
      <c r="C28" s="60" t="str">
        <f t="shared" si="0"/>
        <v>维修（护）费</v>
      </c>
      <c r="D28" s="61">
        <f t="shared" si="1"/>
        <v>4.59</v>
      </c>
      <c r="E28" s="61" t="str">
        <f t="shared" si="2"/>
        <v/>
      </c>
      <c r="F28" s="62">
        <f t="shared" si="3"/>
        <v>4.59</v>
      </c>
      <c r="G28" s="63" t="s">
        <v>153</v>
      </c>
      <c r="H28" s="65" t="s">
        <v>154</v>
      </c>
      <c r="I28" s="56">
        <f>('[1]Z08_1 一般公共预算财政拨款基本支出决算明细表(财决08-'!T9)*1</f>
        <v>0</v>
      </c>
      <c r="J28" s="47"/>
      <c r="K28" s="46"/>
      <c r="L28" s="47">
        <f t="shared" si="4"/>
        <v>28</v>
      </c>
      <c r="M28" s="46"/>
      <c r="N28" s="73"/>
    </row>
    <row r="29" spans="1:14" s="42" customFormat="1" ht="18" customHeight="1">
      <c r="A29" s="58" t="str">
        <f t="array" ref="A29">INDEX(G:G,SMALL(IF($I$14:$I$107&gt;0,ROW($14:$107),4^8),ROW(G16)))&amp;""</f>
        <v>30214</v>
      </c>
      <c r="B29" s="59"/>
      <c r="C29" s="60" t="str">
        <f t="shared" si="0"/>
        <v>租赁费</v>
      </c>
      <c r="D29" s="61">
        <f t="shared" si="1"/>
        <v>6.04</v>
      </c>
      <c r="E29" s="61" t="str">
        <f t="shared" si="2"/>
        <v/>
      </c>
      <c r="F29" s="62">
        <f t="shared" si="3"/>
        <v>6.04</v>
      </c>
      <c r="G29" s="63" t="s">
        <v>155</v>
      </c>
      <c r="H29" s="65" t="s">
        <v>156</v>
      </c>
      <c r="I29" s="56">
        <f>('[1]Z08_1 一般公共预算财政拨款基本支出决算明细表(财决08-'!U9)*1</f>
        <v>0</v>
      </c>
      <c r="J29" s="47"/>
      <c r="K29" s="46"/>
      <c r="L29" s="47">
        <f t="shared" si="4"/>
        <v>29</v>
      </c>
      <c r="M29" s="46"/>
      <c r="N29" s="73"/>
    </row>
    <row r="30" spans="1:14" s="42" customFormat="1" ht="18" customHeight="1">
      <c r="A30" s="58" t="str">
        <f t="array" ref="A30">INDEX(G:G,SMALL(IF($I$14:$I$107&gt;0,ROW($14:$107),4^8),ROW(G17)))&amp;""</f>
        <v>30215</v>
      </c>
      <c r="B30" s="59"/>
      <c r="C30" s="60" t="str">
        <f t="shared" si="0"/>
        <v>会议费</v>
      </c>
      <c r="D30" s="61">
        <f t="shared" si="1"/>
        <v>2.02</v>
      </c>
      <c r="E30" s="61" t="str">
        <f t="shared" si="2"/>
        <v/>
      </c>
      <c r="F30" s="62">
        <f t="shared" si="3"/>
        <v>2.02</v>
      </c>
      <c r="G30" s="63" t="s">
        <v>157</v>
      </c>
      <c r="H30" s="65" t="s">
        <v>158</v>
      </c>
      <c r="I30" s="56">
        <f>('[1]Z08_1 一般公共预算财政拨款基本支出决算明细表(财决08-'!V9)*1</f>
        <v>10</v>
      </c>
      <c r="J30" s="47"/>
      <c r="K30" s="46"/>
      <c r="L30" s="47">
        <f t="shared" si="4"/>
        <v>30</v>
      </c>
      <c r="M30" s="46"/>
      <c r="N30" s="73"/>
    </row>
    <row r="31" spans="1:14" s="42" customFormat="1" ht="18" customHeight="1">
      <c r="A31" s="58" t="str">
        <f t="array" ref="A31">INDEX(G:G,SMALL(IF($I$14:$I$107&gt;0,ROW($14:$107),4^8),ROW(G18)))&amp;""</f>
        <v>30216</v>
      </c>
      <c r="B31" s="59"/>
      <c r="C31" s="60" t="str">
        <f t="shared" si="0"/>
        <v>培训费</v>
      </c>
      <c r="D31" s="61">
        <f t="shared" si="1"/>
        <v>9.81</v>
      </c>
      <c r="E31" s="61" t="str">
        <f t="shared" si="2"/>
        <v/>
      </c>
      <c r="F31" s="62">
        <f t="shared" si="3"/>
        <v>9.81</v>
      </c>
      <c r="G31" s="63" t="s">
        <v>159</v>
      </c>
      <c r="H31" s="65" t="s">
        <v>160</v>
      </c>
      <c r="I31" s="56">
        <f>('[1]Z08_1 一般公共预算财政拨款基本支出决算明细表(财决08-'!W9)*1</f>
        <v>1.94</v>
      </c>
      <c r="J31" s="47"/>
      <c r="K31" s="46"/>
      <c r="L31" s="47">
        <f t="shared" si="4"/>
        <v>31</v>
      </c>
      <c r="M31" s="46"/>
      <c r="N31" s="73"/>
    </row>
    <row r="32" spans="1:14" s="42" customFormat="1" ht="18" customHeight="1">
      <c r="A32" s="58" t="str">
        <f t="array" ref="A32">INDEX(G:G,SMALL(IF($I$14:$I$107&gt;0,ROW($14:$107),4^8),ROW(G19)))&amp;""</f>
        <v>30217</v>
      </c>
      <c r="B32" s="59"/>
      <c r="C32" s="60" t="str">
        <f t="shared" si="0"/>
        <v>公务接待费</v>
      </c>
      <c r="D32" s="61">
        <f t="shared" si="1"/>
        <v>7.13</v>
      </c>
      <c r="E32" s="61" t="str">
        <f t="shared" si="2"/>
        <v/>
      </c>
      <c r="F32" s="62">
        <f t="shared" si="3"/>
        <v>7.13</v>
      </c>
      <c r="G32" s="63" t="s">
        <v>161</v>
      </c>
      <c r="H32" s="65" t="s">
        <v>162</v>
      </c>
      <c r="I32" s="56">
        <f>('[1]Z08_1 一般公共预算财政拨款基本支出决算明细表(财决08-'!X9)*1</f>
        <v>0</v>
      </c>
      <c r="J32" s="47"/>
      <c r="K32" s="46"/>
      <c r="L32" s="47">
        <f t="shared" si="4"/>
        <v>32</v>
      </c>
      <c r="M32" s="46"/>
      <c r="N32" s="73"/>
    </row>
    <row r="33" spans="1:14" s="42" customFormat="1" ht="18" customHeight="1">
      <c r="A33" s="58" t="str">
        <f t="array" ref="A33">INDEX(G:G,SMALL(IF($I$14:$I$107&gt;0,ROW($14:$107),4^8),ROW(G20)))&amp;""</f>
        <v>30226</v>
      </c>
      <c r="B33" s="59"/>
      <c r="C33" s="60" t="str">
        <f t="shared" si="0"/>
        <v>劳务费</v>
      </c>
      <c r="D33" s="61">
        <f t="shared" si="1"/>
        <v>2.0499999999999998</v>
      </c>
      <c r="E33" s="61" t="str">
        <f t="shared" si="2"/>
        <v/>
      </c>
      <c r="F33" s="62">
        <f t="shared" si="3"/>
        <v>2.0499999999999998</v>
      </c>
      <c r="G33" s="63" t="s">
        <v>163</v>
      </c>
      <c r="H33" s="65" t="s">
        <v>164</v>
      </c>
      <c r="I33" s="56">
        <f>('[1]Z08_1 一般公共预算财政拨款基本支出决算明细表(财决08-'!Y9)*1</f>
        <v>0</v>
      </c>
      <c r="J33" s="47"/>
      <c r="K33" s="46"/>
      <c r="L33" s="47">
        <f t="shared" si="4"/>
        <v>33</v>
      </c>
      <c r="M33" s="46"/>
      <c r="N33" s="73"/>
    </row>
    <row r="34" spans="1:14" s="42" customFormat="1" ht="18" customHeight="1">
      <c r="A34" s="58" t="str">
        <f t="array" ref="A34">INDEX(G:G,SMALL(IF($I$14:$I$107&gt;0,ROW($14:$107),4^8),ROW(G21)))&amp;""</f>
        <v>30227</v>
      </c>
      <c r="B34" s="59"/>
      <c r="C34" s="60" t="str">
        <f t="shared" si="0"/>
        <v>委托业务费</v>
      </c>
      <c r="D34" s="61">
        <f t="shared" si="1"/>
        <v>1</v>
      </c>
      <c r="E34" s="61" t="str">
        <f t="shared" si="2"/>
        <v/>
      </c>
      <c r="F34" s="62">
        <f t="shared" si="3"/>
        <v>1</v>
      </c>
      <c r="G34" s="63" t="s">
        <v>165</v>
      </c>
      <c r="H34" s="65" t="s">
        <v>166</v>
      </c>
      <c r="I34" s="56">
        <f>('[1]Z08_1 一般公共预算财政拨款基本支出决算明细表(财决08-'!Z9)*1</f>
        <v>8.7799999999999994</v>
      </c>
      <c r="J34" s="47"/>
      <c r="K34" s="46"/>
      <c r="L34" s="47">
        <f t="shared" si="4"/>
        <v>34</v>
      </c>
      <c r="M34" s="46"/>
      <c r="N34" s="73"/>
    </row>
    <row r="35" spans="1:14" s="42" customFormat="1" ht="18" customHeight="1">
      <c r="A35" s="58" t="str">
        <f t="array" ref="A35">INDEX(G:G,SMALL(IF($I$14:$I$107&gt;0,ROW($14:$107),4^8),ROW(G22)))&amp;""</f>
        <v>30228</v>
      </c>
      <c r="B35" s="59"/>
      <c r="C35" s="60" t="str">
        <f t="shared" si="0"/>
        <v>工会经费</v>
      </c>
      <c r="D35" s="61">
        <f t="shared" si="1"/>
        <v>2.84</v>
      </c>
      <c r="E35" s="61" t="str">
        <f t="shared" si="2"/>
        <v/>
      </c>
      <c r="F35" s="62">
        <f t="shared" si="3"/>
        <v>2.84</v>
      </c>
      <c r="G35" s="63" t="s">
        <v>167</v>
      </c>
      <c r="H35" s="65" t="s">
        <v>168</v>
      </c>
      <c r="I35" s="56">
        <f>('[1]Z08_1 一般公共预算财政拨款基本支出决算明细表(财决08-'!AA9)*1</f>
        <v>0</v>
      </c>
      <c r="J35" s="47"/>
      <c r="K35" s="46"/>
      <c r="L35" s="47">
        <f t="shared" si="4"/>
        <v>35</v>
      </c>
      <c r="M35" s="46"/>
      <c r="N35" s="73"/>
    </row>
    <row r="36" spans="1:14" s="42" customFormat="1" ht="18" customHeight="1">
      <c r="A36" s="58" t="str">
        <f t="array" ref="A36">INDEX(G:G,SMALL(IF($I$14:$I$107&gt;0,ROW($14:$107),4^8),ROW(G23)))&amp;""</f>
        <v>30229</v>
      </c>
      <c r="B36" s="59"/>
      <c r="C36" s="60" t="str">
        <f t="shared" si="0"/>
        <v>福利费</v>
      </c>
      <c r="D36" s="61">
        <f t="shared" si="1"/>
        <v>6.31</v>
      </c>
      <c r="E36" s="61" t="str">
        <f t="shared" si="2"/>
        <v/>
      </c>
      <c r="F36" s="62">
        <f t="shared" si="3"/>
        <v>6.31</v>
      </c>
      <c r="G36" s="63" t="s">
        <v>169</v>
      </c>
      <c r="H36" s="65" t="s">
        <v>170</v>
      </c>
      <c r="I36" s="56">
        <f>('[1]Z08_1 一般公共预算财政拨款基本支出决算明细表(财决08-'!AB9)*1</f>
        <v>4.59</v>
      </c>
      <c r="J36" s="47"/>
      <c r="K36" s="46"/>
      <c r="L36" s="47">
        <f t="shared" si="4"/>
        <v>36</v>
      </c>
      <c r="M36" s="46"/>
      <c r="N36" s="73"/>
    </row>
    <row r="37" spans="1:14" s="42" customFormat="1" ht="18" customHeight="1">
      <c r="A37" s="58" t="str">
        <f t="array" ref="A37">INDEX(G:G,SMALL(IF($I$14:$I$107&gt;0,ROW($14:$107),4^8),ROW(G24)))&amp;""</f>
        <v>30231</v>
      </c>
      <c r="B37" s="59"/>
      <c r="C37" s="60" t="str">
        <f t="shared" si="0"/>
        <v>公务用车运行维护费</v>
      </c>
      <c r="D37" s="61">
        <f t="shared" si="1"/>
        <v>14.59</v>
      </c>
      <c r="E37" s="61" t="str">
        <f t="shared" si="2"/>
        <v/>
      </c>
      <c r="F37" s="62">
        <f t="shared" si="3"/>
        <v>14.59</v>
      </c>
      <c r="G37" s="63" t="s">
        <v>171</v>
      </c>
      <c r="H37" s="65" t="s">
        <v>172</v>
      </c>
      <c r="I37" s="56">
        <f>('[1]Z08_1 一般公共预算财政拨款基本支出决算明细表(财决08-'!AC9)*1</f>
        <v>6.04</v>
      </c>
      <c r="J37" s="47"/>
      <c r="K37" s="46"/>
      <c r="L37" s="47">
        <f t="shared" si="4"/>
        <v>37</v>
      </c>
      <c r="M37" s="46"/>
      <c r="N37" s="73"/>
    </row>
    <row r="38" spans="1:14" s="42" customFormat="1" ht="18" customHeight="1">
      <c r="A38" s="58" t="str">
        <f t="array" ref="A38">INDEX(G:G,SMALL(IF($I$14:$I$107&gt;0,ROW($14:$107),4^8),ROW(G25)))&amp;""</f>
        <v>30239</v>
      </c>
      <c r="B38" s="59"/>
      <c r="C38" s="60" t="str">
        <f t="shared" si="0"/>
        <v>其他交通费用</v>
      </c>
      <c r="D38" s="61">
        <f t="shared" si="1"/>
        <v>17.88</v>
      </c>
      <c r="E38" s="61" t="str">
        <f t="shared" si="2"/>
        <v/>
      </c>
      <c r="F38" s="62">
        <f t="shared" si="3"/>
        <v>17.88</v>
      </c>
      <c r="G38" s="63" t="s">
        <v>173</v>
      </c>
      <c r="H38" s="65" t="s">
        <v>174</v>
      </c>
      <c r="I38" s="56">
        <f>('[1]Z08_1 一般公共预算财政拨款基本支出决算明细表(财决08-'!AD9)*1</f>
        <v>2.02</v>
      </c>
      <c r="J38" s="47"/>
      <c r="K38" s="46"/>
      <c r="L38" s="47">
        <f t="shared" si="4"/>
        <v>38</v>
      </c>
      <c r="M38" s="46"/>
      <c r="N38" s="73"/>
    </row>
    <row r="39" spans="1:14" s="42" customFormat="1" ht="18" customHeight="1">
      <c r="A39" s="58" t="str">
        <f t="array" ref="A39">INDEX(G:G,SMALL(IF($I$14:$I$107&gt;0,ROW($14:$107),4^8),ROW(G26)))&amp;""</f>
        <v>30299</v>
      </c>
      <c r="B39" s="59"/>
      <c r="C39" s="60" t="str">
        <f t="shared" si="0"/>
        <v>其他商品和服务支出</v>
      </c>
      <c r="D39" s="61">
        <f t="shared" si="1"/>
        <v>3.76</v>
      </c>
      <c r="E39" s="61" t="str">
        <f t="shared" si="2"/>
        <v/>
      </c>
      <c r="F39" s="62">
        <f t="shared" si="3"/>
        <v>3.76</v>
      </c>
      <c r="G39" s="63" t="s">
        <v>175</v>
      </c>
      <c r="H39" s="65" t="s">
        <v>176</v>
      </c>
      <c r="I39" s="56">
        <f>('[1]Z08_1 一般公共预算财政拨款基本支出决算明细表(财决08-'!AE9)*1</f>
        <v>9.81</v>
      </c>
      <c r="J39" s="47"/>
      <c r="K39" s="46"/>
      <c r="L39" s="47">
        <f t="shared" si="4"/>
        <v>39</v>
      </c>
      <c r="M39" s="46"/>
      <c r="N39" s="73"/>
    </row>
    <row r="40" spans="1:14" s="42" customFormat="1" ht="18" customHeight="1">
      <c r="A40" s="58" t="str">
        <f t="array" ref="A40">INDEX(G:G,SMALL(IF($I$14:$I$107&gt;0,ROW($14:$107),4^8),ROW(G27)))&amp;""</f>
        <v>303</v>
      </c>
      <c r="B40" s="59"/>
      <c r="C40" s="60" t="str">
        <f t="shared" si="0"/>
        <v>对个人和家庭的补助</v>
      </c>
      <c r="D40" s="61">
        <f t="shared" si="1"/>
        <v>36.08</v>
      </c>
      <c r="E40" s="61">
        <f t="shared" si="2"/>
        <v>36.08</v>
      </c>
      <c r="F40" s="62" t="str">
        <f t="shared" si="3"/>
        <v/>
      </c>
      <c r="G40" s="63" t="s">
        <v>177</v>
      </c>
      <c r="H40" s="65" t="s">
        <v>178</v>
      </c>
      <c r="I40" s="56">
        <f>('[1]Z08_1 一般公共预算财政拨款基本支出决算明细表(财决08-'!AF9)*1</f>
        <v>7.13</v>
      </c>
      <c r="J40" s="47"/>
      <c r="K40" s="46"/>
      <c r="L40" s="47">
        <f t="shared" si="4"/>
        <v>40</v>
      </c>
      <c r="M40" s="46"/>
      <c r="N40" s="73"/>
    </row>
    <row r="41" spans="1:14" s="42" customFormat="1" ht="18" customHeight="1">
      <c r="A41" s="58" t="str">
        <f t="array" ref="A41">INDEX(G:G,SMALL(IF($I$14:$I$107&gt;0,ROW($14:$107),4^8),ROW(G28)))&amp;""</f>
        <v>30302</v>
      </c>
      <c r="B41" s="59"/>
      <c r="C41" s="60" t="str">
        <f t="shared" si="0"/>
        <v>退休费</v>
      </c>
      <c r="D41" s="61">
        <f t="shared" si="1"/>
        <v>7.56</v>
      </c>
      <c r="E41" s="61">
        <f t="shared" si="2"/>
        <v>7.56</v>
      </c>
      <c r="F41" s="62" t="str">
        <f t="shared" si="3"/>
        <v/>
      </c>
      <c r="G41" s="63" t="s">
        <v>179</v>
      </c>
      <c r="H41" s="65" t="s">
        <v>180</v>
      </c>
      <c r="I41" s="56">
        <f>('[1]Z08_1 一般公共预算财政拨款基本支出决算明细表(财决08-'!AG9)*1</f>
        <v>0</v>
      </c>
      <c r="J41" s="47"/>
      <c r="K41" s="46"/>
      <c r="L41" s="47">
        <f t="shared" si="4"/>
        <v>41</v>
      </c>
      <c r="M41" s="46"/>
      <c r="N41" s="75"/>
    </row>
    <row r="42" spans="1:14" s="42" customFormat="1" ht="18" customHeight="1">
      <c r="A42" s="58" t="str">
        <f t="array" ref="A42">INDEX(G:G,SMALL(IF($I$14:$I$107&gt;0,ROW($14:$107),4^8),ROW(G29)))&amp;""</f>
        <v>30305</v>
      </c>
      <c r="B42" s="59"/>
      <c r="C42" s="60" t="str">
        <f t="shared" si="0"/>
        <v>生活补助</v>
      </c>
      <c r="D42" s="61">
        <f t="shared" si="1"/>
        <v>2.09</v>
      </c>
      <c r="E42" s="61">
        <f t="shared" si="2"/>
        <v>2.09</v>
      </c>
      <c r="F42" s="62" t="str">
        <f t="shared" si="3"/>
        <v/>
      </c>
      <c r="G42" s="63" t="s">
        <v>181</v>
      </c>
      <c r="H42" s="65" t="s">
        <v>182</v>
      </c>
      <c r="I42" s="56">
        <f>('[1]Z08_1 一般公共预算财政拨款基本支出决算明细表(财决08-'!AH9)*1</f>
        <v>0</v>
      </c>
      <c r="J42" s="47"/>
      <c r="K42" s="46"/>
      <c r="L42" s="47">
        <f t="shared" si="4"/>
        <v>42</v>
      </c>
      <c r="M42" s="46"/>
      <c r="N42" s="73"/>
    </row>
    <row r="43" spans="1:14" s="42" customFormat="1" ht="18" customHeight="1">
      <c r="A43" s="58" t="str">
        <f t="array" ref="A43">INDEX(G:G,SMALL(IF($I$14:$I$107&gt;0,ROW($14:$107),4^8),ROW(G30)))&amp;""</f>
        <v>30309</v>
      </c>
      <c r="B43" s="59"/>
      <c r="C43" s="60" t="str">
        <f t="shared" si="0"/>
        <v>奖励金</v>
      </c>
      <c r="D43" s="61">
        <f t="shared" si="1"/>
        <v>0.61</v>
      </c>
      <c r="E43" s="61">
        <f t="shared" si="2"/>
        <v>0.61</v>
      </c>
      <c r="F43" s="62" t="str">
        <f t="shared" si="3"/>
        <v/>
      </c>
      <c r="G43" s="63" t="s">
        <v>183</v>
      </c>
      <c r="H43" s="65" t="s">
        <v>184</v>
      </c>
      <c r="I43" s="56">
        <f>('[1]Z08_1 一般公共预算财政拨款基本支出决算明细表(财决08-'!AI9)*1</f>
        <v>0</v>
      </c>
      <c r="J43" s="47"/>
      <c r="K43" s="46"/>
      <c r="L43" s="47">
        <f t="shared" si="4"/>
        <v>43</v>
      </c>
      <c r="M43" s="46"/>
      <c r="N43" s="73"/>
    </row>
    <row r="44" spans="1:14" s="42" customFormat="1" ht="18" customHeight="1">
      <c r="A44" s="58" t="str">
        <f t="array" ref="A44">INDEX(G:G,SMALL(IF($I$14:$I$107&gt;0,ROW($14:$107),4^8),ROW(G31)))&amp;""</f>
        <v>30311</v>
      </c>
      <c r="B44" s="59"/>
      <c r="C44" s="60" t="str">
        <f t="shared" si="0"/>
        <v>住房公积金</v>
      </c>
      <c r="D44" s="61">
        <f t="shared" si="1"/>
        <v>24.12</v>
      </c>
      <c r="E44" s="61">
        <f t="shared" si="2"/>
        <v>24.12</v>
      </c>
      <c r="F44" s="62" t="str">
        <f t="shared" si="3"/>
        <v/>
      </c>
      <c r="G44" s="63" t="s">
        <v>185</v>
      </c>
      <c r="H44" s="65" t="s">
        <v>186</v>
      </c>
      <c r="I44" s="56">
        <f>('[1]Z08_1 一般公共预算财政拨款基本支出决算明细表(财决08-'!AJ9)*1</f>
        <v>2.0499999999999998</v>
      </c>
      <c r="J44" s="47"/>
      <c r="K44" s="46"/>
      <c r="L44" s="47">
        <f t="shared" si="4"/>
        <v>44</v>
      </c>
      <c r="M44" s="46"/>
      <c r="N44" s="73"/>
    </row>
    <row r="45" spans="1:14" s="42" customFormat="1" ht="18" customHeight="1">
      <c r="A45" s="58" t="str">
        <f t="array" ref="A45">INDEX(G:G,SMALL(IF($I$14:$I$107&gt;0,ROW($14:$107),4^8),ROW(G32)))&amp;""</f>
        <v>30315</v>
      </c>
      <c r="B45" s="59"/>
      <c r="C45" s="60" t="str">
        <f t="shared" si="0"/>
        <v>物业服务补贴</v>
      </c>
      <c r="D45" s="61">
        <f t="shared" si="1"/>
        <v>0.22</v>
      </c>
      <c r="E45" s="61">
        <f t="shared" si="2"/>
        <v>0.22</v>
      </c>
      <c r="F45" s="62" t="str">
        <f t="shared" si="3"/>
        <v/>
      </c>
      <c r="G45" s="63" t="s">
        <v>187</v>
      </c>
      <c r="H45" s="65" t="s">
        <v>188</v>
      </c>
      <c r="I45" s="56">
        <f>('[1]Z08_1 一般公共预算财政拨款基本支出决算明细表(财决08-'!AK9)*1</f>
        <v>1</v>
      </c>
      <c r="J45" s="47"/>
      <c r="K45" s="46"/>
      <c r="L45" s="47">
        <f t="shared" si="4"/>
        <v>45</v>
      </c>
      <c r="M45" s="46"/>
      <c r="N45" s="73"/>
    </row>
    <row r="46" spans="1:14" s="42" customFormat="1" ht="18" customHeight="1">
      <c r="A46" s="58" t="str">
        <f t="array" ref="A46">INDEX(G:G,SMALL(IF($I$14:$I$107&gt;0,ROW($14:$107),4^8),ROW(G33)))&amp;""</f>
        <v>30399</v>
      </c>
      <c r="B46" s="59"/>
      <c r="C46" s="60" t="str">
        <f t="shared" si="0"/>
        <v>其他对个人和家庭的补助支出</v>
      </c>
      <c r="D46" s="61">
        <f t="shared" si="1"/>
        <v>1.48</v>
      </c>
      <c r="E46" s="61">
        <f t="shared" si="2"/>
        <v>1.48</v>
      </c>
      <c r="F46" s="62" t="str">
        <f t="shared" si="3"/>
        <v/>
      </c>
      <c r="G46" s="63" t="s">
        <v>189</v>
      </c>
      <c r="H46" s="65" t="s">
        <v>190</v>
      </c>
      <c r="I46" s="56">
        <f>('[1]Z08_1 一般公共预算财政拨款基本支出决算明细表(财决08-'!AL9)*1</f>
        <v>2.84</v>
      </c>
      <c r="J46" s="47"/>
      <c r="K46" s="46"/>
      <c r="L46" s="47">
        <f t="shared" si="4"/>
        <v>46</v>
      </c>
      <c r="M46" s="46"/>
      <c r="N46" s="73"/>
    </row>
    <row r="47" spans="1:14" s="42" customFormat="1" ht="18" customHeight="1">
      <c r="A47" s="58" t="str">
        <f t="array" ref="A47">INDEX(G:G,SMALL(IF($I$14:$I$107&gt;0,ROW($14:$107),4^8),ROW(G34)))&amp;""</f>
        <v>310</v>
      </c>
      <c r="B47" s="59"/>
      <c r="C47" s="60" t="str">
        <f t="shared" si="0"/>
        <v>其他资本性支出</v>
      </c>
      <c r="D47" s="61">
        <f t="shared" si="1"/>
        <v>29.98</v>
      </c>
      <c r="E47" s="61" t="str">
        <f t="shared" si="2"/>
        <v/>
      </c>
      <c r="F47" s="62">
        <f t="shared" si="3"/>
        <v>29.98</v>
      </c>
      <c r="G47" s="63" t="s">
        <v>191</v>
      </c>
      <c r="H47" s="65" t="s">
        <v>192</v>
      </c>
      <c r="I47" s="56">
        <f>('[1]Z08_1 一般公共预算财政拨款基本支出决算明细表(财决08-'!AM9)*1</f>
        <v>6.31</v>
      </c>
      <c r="J47" s="47"/>
      <c r="K47" s="46"/>
      <c r="L47" s="47">
        <f t="shared" si="4"/>
        <v>47</v>
      </c>
      <c r="M47" s="46"/>
      <c r="N47" s="73"/>
    </row>
    <row r="48" spans="1:14" s="42" customFormat="1" ht="18" customHeight="1">
      <c r="A48" s="58" t="str">
        <f t="array" ref="A48">INDEX(G:G,SMALL(IF($I$14:$I$107&gt;0,ROW($14:$107),4^8),ROW(G35)))&amp;""</f>
        <v>31002</v>
      </c>
      <c r="B48" s="59"/>
      <c r="C48" s="60" t="str">
        <f t="shared" si="0"/>
        <v>办公设备购置</v>
      </c>
      <c r="D48" s="61">
        <f t="shared" si="1"/>
        <v>1.79</v>
      </c>
      <c r="E48" s="61" t="str">
        <f t="shared" si="2"/>
        <v/>
      </c>
      <c r="F48" s="62">
        <f t="shared" si="3"/>
        <v>1.79</v>
      </c>
      <c r="G48" s="63" t="s">
        <v>193</v>
      </c>
      <c r="H48" s="65" t="s">
        <v>194</v>
      </c>
      <c r="I48" s="56">
        <f>('[1]Z08_1 一般公共预算财政拨款基本支出决算明细表(财决08-'!AN9)*1</f>
        <v>14.59</v>
      </c>
      <c r="J48" s="47"/>
      <c r="K48" s="46"/>
      <c r="L48" s="47">
        <f t="shared" si="4"/>
        <v>48</v>
      </c>
      <c r="M48" s="46"/>
      <c r="N48" s="73"/>
    </row>
    <row r="49" spans="1:15" s="42" customFormat="1" ht="18" customHeight="1">
      <c r="A49" s="58" t="str">
        <f t="array" ref="A49">INDEX(G:G,SMALL(IF($I$14:$I$107&gt;0,ROW($14:$107),4^8),ROW(G36)))&amp;""</f>
        <v>31013</v>
      </c>
      <c r="B49" s="59"/>
      <c r="C49" s="60" t="str">
        <f t="shared" si="0"/>
        <v>公务用车购置</v>
      </c>
      <c r="D49" s="61">
        <f t="shared" si="1"/>
        <v>28.19</v>
      </c>
      <c r="E49" s="61" t="str">
        <f t="shared" si="2"/>
        <v/>
      </c>
      <c r="F49" s="62">
        <f t="shared" si="3"/>
        <v>28.19</v>
      </c>
      <c r="G49" s="63" t="s">
        <v>195</v>
      </c>
      <c r="H49" s="65" t="s">
        <v>196</v>
      </c>
      <c r="I49" s="56">
        <f>('[1]Z08_1 一般公共预算财政拨款基本支出决算明细表(财决08-'!AO9)*1</f>
        <v>17.88</v>
      </c>
      <c r="J49" s="47"/>
      <c r="K49" s="46"/>
      <c r="L49" s="47">
        <f t="shared" si="4"/>
        <v>49</v>
      </c>
      <c r="M49" s="46"/>
      <c r="N49" s="73"/>
    </row>
    <row r="50" spans="1:15" s="42" customFormat="1" ht="18" customHeight="1">
      <c r="A50" s="58" t="str">
        <f t="array" ref="A50">INDEX(G:G,SMALL(IF($I$14:$I$107&gt;0,ROW($14:$107),4^8),ROW(G37)))&amp;""</f>
        <v/>
      </c>
      <c r="B50" s="59"/>
      <c r="C50" s="60" t="str">
        <f t="shared" si="0"/>
        <v/>
      </c>
      <c r="D50" s="61" t="str">
        <f t="shared" si="1"/>
        <v/>
      </c>
      <c r="E50" s="61" t="str">
        <f t="shared" si="2"/>
        <v/>
      </c>
      <c r="F50" s="62" t="str">
        <f t="shared" si="3"/>
        <v/>
      </c>
      <c r="G50" s="63" t="s">
        <v>197</v>
      </c>
      <c r="H50" s="65" t="s">
        <v>198</v>
      </c>
      <c r="I50" s="56">
        <f>('[1]Z08_1 一般公共预算财政拨款基本支出决算明细表(财决08-'!AP9)*1</f>
        <v>0</v>
      </c>
      <c r="J50" s="47"/>
      <c r="K50" s="46"/>
      <c r="L50" s="47" t="str">
        <f t="shared" si="4"/>
        <v/>
      </c>
      <c r="M50" s="46"/>
      <c r="N50" s="73"/>
    </row>
    <row r="51" spans="1:15" s="42" customFormat="1" ht="18" customHeight="1">
      <c r="A51" s="58" t="str">
        <f t="array" ref="A51">INDEX(G:G,SMALL(IF($I$14:$I$107&gt;0,ROW($14:$107),4^8),ROW(G38)))&amp;""</f>
        <v/>
      </c>
      <c r="B51" s="59"/>
      <c r="C51" s="60" t="str">
        <f t="shared" si="0"/>
        <v/>
      </c>
      <c r="D51" s="61" t="str">
        <f t="shared" si="1"/>
        <v/>
      </c>
      <c r="E51" s="61" t="str">
        <f t="shared" si="2"/>
        <v/>
      </c>
      <c r="F51" s="62" t="str">
        <f t="shared" si="3"/>
        <v/>
      </c>
      <c r="G51" s="63" t="s">
        <v>199</v>
      </c>
      <c r="H51" s="65" t="s">
        <v>200</v>
      </c>
      <c r="I51" s="56">
        <f>('[1]Z08_1 一般公共预算财政拨款基本支出决算明细表(财决08-'!AQ9)*1</f>
        <v>3.76</v>
      </c>
      <c r="J51" s="47"/>
      <c r="K51" s="46"/>
      <c r="L51" s="47" t="str">
        <f t="shared" si="4"/>
        <v/>
      </c>
      <c r="M51" s="46"/>
      <c r="N51" s="73"/>
    </row>
    <row r="52" spans="1:15" s="43" customFormat="1" ht="18" customHeight="1">
      <c r="A52" s="58" t="str">
        <f t="array" ref="A52">INDEX(G:G,SMALL(IF($I$14:$I$107&gt;0,ROW($14:$107),4^8),ROW(G39)))&amp;""</f>
        <v/>
      </c>
      <c r="B52" s="59"/>
      <c r="C52" s="60" t="str">
        <f t="shared" si="0"/>
        <v/>
      </c>
      <c r="D52" s="61" t="str">
        <f t="shared" si="1"/>
        <v/>
      </c>
      <c r="E52" s="61" t="str">
        <f t="shared" si="2"/>
        <v/>
      </c>
      <c r="F52" s="62" t="str">
        <f t="shared" si="3"/>
        <v/>
      </c>
      <c r="G52" s="63" t="s">
        <v>201</v>
      </c>
      <c r="H52" s="64" t="s">
        <v>202</v>
      </c>
      <c r="I52" s="56">
        <f>('[1]Z08_1 一般公共预算财政拨款基本支出决算明细表(财决08-'!AR9)*1</f>
        <v>36.08</v>
      </c>
      <c r="J52" s="47"/>
      <c r="K52" s="46"/>
      <c r="L52" s="47" t="str">
        <f t="shared" si="4"/>
        <v/>
      </c>
      <c r="M52" s="46"/>
      <c r="N52" s="73"/>
      <c r="O52" s="42"/>
    </row>
    <row r="53" spans="1:15" s="42" customFormat="1" ht="18" customHeight="1">
      <c r="A53" s="58" t="str">
        <f t="array" ref="A53">INDEX(G:G,SMALL(IF($I$14:$I$107&gt;0,ROW($14:$107),4^8),ROW(G40)))&amp;""</f>
        <v/>
      </c>
      <c r="B53" s="59"/>
      <c r="C53" s="60" t="str">
        <f t="shared" si="0"/>
        <v/>
      </c>
      <c r="D53" s="61" t="str">
        <f t="shared" si="1"/>
        <v/>
      </c>
      <c r="E53" s="61" t="str">
        <f t="shared" si="2"/>
        <v/>
      </c>
      <c r="F53" s="62" t="str">
        <f t="shared" si="3"/>
        <v/>
      </c>
      <c r="G53" s="63" t="s">
        <v>203</v>
      </c>
      <c r="H53" s="65" t="s">
        <v>204</v>
      </c>
      <c r="I53" s="56">
        <f>('[1]Z08_1 一般公共预算财政拨款基本支出决算明细表(财决08-'!AS9)*1</f>
        <v>0</v>
      </c>
      <c r="J53" s="47"/>
      <c r="K53" s="46"/>
      <c r="L53" s="47" t="str">
        <f t="shared" si="4"/>
        <v/>
      </c>
      <c r="M53" s="46"/>
      <c r="N53" s="73"/>
    </row>
    <row r="54" spans="1:15" s="42" customFormat="1" ht="18" customHeight="1">
      <c r="A54" s="58" t="str">
        <f t="array" ref="A54">INDEX(G:G,SMALL(IF($I$14:$I$107&gt;0,ROW($14:$107),4^8),ROW(G41)))&amp;""</f>
        <v/>
      </c>
      <c r="B54" s="59"/>
      <c r="C54" s="60" t="str">
        <f t="shared" si="0"/>
        <v/>
      </c>
      <c r="D54" s="61" t="str">
        <f t="shared" si="1"/>
        <v/>
      </c>
      <c r="E54" s="61" t="str">
        <f t="shared" si="2"/>
        <v/>
      </c>
      <c r="F54" s="62" t="str">
        <f t="shared" si="3"/>
        <v/>
      </c>
      <c r="G54" s="63" t="s">
        <v>205</v>
      </c>
      <c r="H54" s="65" t="s">
        <v>206</v>
      </c>
      <c r="I54" s="56">
        <f>('[1]Z08_1 一般公共预算财政拨款基本支出决算明细表(财决08-'!AT9)*1</f>
        <v>7.56</v>
      </c>
      <c r="J54" s="47"/>
      <c r="K54" s="46"/>
      <c r="L54" s="47" t="str">
        <f t="shared" si="4"/>
        <v/>
      </c>
      <c r="M54" s="46"/>
      <c r="N54" s="73"/>
    </row>
    <row r="55" spans="1:15" s="42" customFormat="1" ht="18" customHeight="1">
      <c r="A55" s="58" t="str">
        <f t="array" ref="A55">INDEX(G:G,SMALL(IF($I$14:$I$107&gt;0,ROW($14:$107),4^8),ROW(G42)))&amp;""</f>
        <v/>
      </c>
      <c r="B55" s="59"/>
      <c r="C55" s="60" t="str">
        <f t="shared" si="0"/>
        <v/>
      </c>
      <c r="D55" s="61" t="str">
        <f t="shared" si="1"/>
        <v/>
      </c>
      <c r="E55" s="61" t="str">
        <f t="shared" si="2"/>
        <v/>
      </c>
      <c r="F55" s="62" t="str">
        <f t="shared" si="3"/>
        <v/>
      </c>
      <c r="G55" s="63" t="s">
        <v>207</v>
      </c>
      <c r="H55" s="65" t="s">
        <v>208</v>
      </c>
      <c r="I55" s="56">
        <f>('[1]Z08_1 一般公共预算财政拨款基本支出决算明细表(财决08-'!AU9)*1</f>
        <v>0</v>
      </c>
      <c r="J55" s="47"/>
      <c r="K55" s="46"/>
      <c r="L55" s="47" t="str">
        <f t="shared" si="4"/>
        <v/>
      </c>
      <c r="M55" s="46"/>
      <c r="N55" s="73"/>
    </row>
    <row r="56" spans="1:15" s="42" customFormat="1" ht="18" customHeight="1">
      <c r="A56" s="58" t="str">
        <f t="array" ref="A56">INDEX(G:G,SMALL(IF($I$14:$I$107&gt;0,ROW($14:$107),4^8),ROW(G43)))&amp;""</f>
        <v/>
      </c>
      <c r="B56" s="59"/>
      <c r="C56" s="60" t="str">
        <f t="shared" si="0"/>
        <v/>
      </c>
      <c r="D56" s="61" t="str">
        <f t="shared" si="1"/>
        <v/>
      </c>
      <c r="E56" s="61" t="str">
        <f t="shared" si="2"/>
        <v/>
      </c>
      <c r="F56" s="62" t="str">
        <f t="shared" si="3"/>
        <v/>
      </c>
      <c r="G56" s="63" t="s">
        <v>209</v>
      </c>
      <c r="H56" s="65" t="s">
        <v>210</v>
      </c>
      <c r="I56" s="56">
        <f>('[1]Z08_1 一般公共预算财政拨款基本支出决算明细表(财决08-'!AV9)*1</f>
        <v>0</v>
      </c>
      <c r="J56" s="47"/>
      <c r="K56" s="46"/>
      <c r="L56" s="47" t="str">
        <f t="shared" si="4"/>
        <v/>
      </c>
      <c r="M56" s="46"/>
      <c r="N56" s="73"/>
    </row>
    <row r="57" spans="1:15" s="42" customFormat="1" ht="18" customHeight="1">
      <c r="A57" s="58" t="str">
        <f t="array" ref="A57">INDEX(G:G,SMALL(IF($I$14:$I$107&gt;0,ROW($14:$107),4^8),ROW(G44)))&amp;""</f>
        <v/>
      </c>
      <c r="B57" s="59"/>
      <c r="C57" s="60" t="str">
        <f t="shared" si="0"/>
        <v/>
      </c>
      <c r="D57" s="61" t="str">
        <f t="shared" si="1"/>
        <v/>
      </c>
      <c r="E57" s="61" t="str">
        <f t="shared" si="2"/>
        <v/>
      </c>
      <c r="F57" s="62" t="str">
        <f t="shared" si="3"/>
        <v/>
      </c>
      <c r="G57" s="63" t="s">
        <v>211</v>
      </c>
      <c r="H57" s="65" t="s">
        <v>212</v>
      </c>
      <c r="I57" s="56">
        <f>('[1]Z08_1 一般公共预算财政拨款基本支出决算明细表(财决08-'!AW9)*1</f>
        <v>2.09</v>
      </c>
      <c r="J57" s="47"/>
      <c r="K57" s="46"/>
      <c r="L57" s="47" t="str">
        <f t="shared" si="4"/>
        <v/>
      </c>
      <c r="M57" s="46"/>
      <c r="N57" s="73"/>
    </row>
    <row r="58" spans="1:15" s="42" customFormat="1" ht="18" customHeight="1">
      <c r="A58" s="58" t="str">
        <f t="array" ref="A58">INDEX(G:G,SMALL(IF($I$14:$I$107&gt;0,ROW($14:$107),4^8),ROW(G45)))&amp;""</f>
        <v/>
      </c>
      <c r="B58" s="59"/>
      <c r="C58" s="60" t="str">
        <f t="shared" si="0"/>
        <v/>
      </c>
      <c r="D58" s="61" t="str">
        <f t="shared" si="1"/>
        <v/>
      </c>
      <c r="E58" s="61" t="str">
        <f t="shared" si="2"/>
        <v/>
      </c>
      <c r="F58" s="62" t="str">
        <f t="shared" si="3"/>
        <v/>
      </c>
      <c r="G58" s="63" t="s">
        <v>213</v>
      </c>
      <c r="H58" s="65" t="s">
        <v>214</v>
      </c>
      <c r="I58" s="56">
        <f>('[1]Z08_1 一般公共预算财政拨款基本支出决算明细表(财决08-'!AX9)*1</f>
        <v>0</v>
      </c>
      <c r="J58" s="47"/>
      <c r="K58" s="46"/>
      <c r="L58" s="47" t="str">
        <f t="shared" si="4"/>
        <v/>
      </c>
      <c r="M58" s="46"/>
      <c r="N58" s="73"/>
    </row>
    <row r="59" spans="1:15" s="42" customFormat="1" ht="18" customHeight="1">
      <c r="A59" s="58" t="str">
        <f t="array" ref="A59">INDEX(G:G,SMALL(IF($I$14:$I$107&gt;0,ROW($14:$107),4^8),ROW(G46)))&amp;""</f>
        <v/>
      </c>
      <c r="B59" s="59"/>
      <c r="C59" s="60" t="str">
        <f t="shared" si="0"/>
        <v/>
      </c>
      <c r="D59" s="61" t="str">
        <f t="shared" si="1"/>
        <v/>
      </c>
      <c r="E59" s="61" t="str">
        <f t="shared" si="2"/>
        <v/>
      </c>
      <c r="F59" s="62" t="str">
        <f t="shared" si="3"/>
        <v/>
      </c>
      <c r="G59" s="63" t="s">
        <v>215</v>
      </c>
      <c r="H59" s="65" t="s">
        <v>216</v>
      </c>
      <c r="I59" s="56">
        <f>('[1]Z08_1 一般公共预算财政拨款基本支出决算明细表(财决08-'!AY9)*1</f>
        <v>0</v>
      </c>
      <c r="J59" s="47"/>
      <c r="K59" s="46"/>
      <c r="L59" s="47" t="str">
        <f t="shared" si="4"/>
        <v/>
      </c>
      <c r="M59" s="46"/>
      <c r="N59" s="73"/>
    </row>
    <row r="60" spans="1:15" s="42" customFormat="1" ht="18" customHeight="1">
      <c r="A60" s="58" t="str">
        <f t="array" ref="A60">INDEX(G:G,SMALL(IF($I$14:$I$107&gt;0,ROW($14:$107),4^8),ROW(G47)))&amp;""</f>
        <v/>
      </c>
      <c r="B60" s="59"/>
      <c r="C60" s="60" t="str">
        <f t="shared" si="0"/>
        <v/>
      </c>
      <c r="D60" s="61" t="str">
        <f t="shared" si="1"/>
        <v/>
      </c>
      <c r="E60" s="61" t="str">
        <f t="shared" si="2"/>
        <v/>
      </c>
      <c r="F60" s="62" t="str">
        <f t="shared" si="3"/>
        <v/>
      </c>
      <c r="G60" s="63" t="s">
        <v>217</v>
      </c>
      <c r="H60" s="65" t="s">
        <v>218</v>
      </c>
      <c r="I60" s="56">
        <f>('[1]Z08_1 一般公共预算财政拨款基本支出决算明细表(财决08-'!AZ9)*1</f>
        <v>0</v>
      </c>
      <c r="J60" s="47"/>
      <c r="K60" s="46"/>
      <c r="L60" s="47" t="str">
        <f t="shared" si="4"/>
        <v/>
      </c>
      <c r="M60" s="46"/>
      <c r="N60" s="73"/>
    </row>
    <row r="61" spans="1:15" s="42" customFormat="1" ht="18" customHeight="1">
      <c r="A61" s="58" t="str">
        <f t="array" ref="A61">INDEX(G:G,SMALL(IF($I$14:$I$107&gt;0,ROW($14:$107),4^8),ROW(G48)))&amp;""</f>
        <v/>
      </c>
      <c r="B61" s="59"/>
      <c r="C61" s="60" t="str">
        <f t="shared" si="0"/>
        <v/>
      </c>
      <c r="D61" s="61" t="str">
        <f t="shared" si="1"/>
        <v/>
      </c>
      <c r="E61" s="61" t="str">
        <f t="shared" si="2"/>
        <v/>
      </c>
      <c r="F61" s="62" t="str">
        <f t="shared" si="3"/>
        <v/>
      </c>
      <c r="G61" s="63" t="s">
        <v>219</v>
      </c>
      <c r="H61" s="65" t="s">
        <v>220</v>
      </c>
      <c r="I61" s="56">
        <f>('[1]Z08_1 一般公共预算财政拨款基本支出决算明细表(财决08-'!BA9)*1</f>
        <v>0.61</v>
      </c>
      <c r="J61" s="47"/>
      <c r="K61" s="46"/>
      <c r="L61" s="47" t="str">
        <f t="shared" si="4"/>
        <v/>
      </c>
      <c r="M61" s="46"/>
      <c r="N61" s="73"/>
    </row>
    <row r="62" spans="1:15" s="42" customFormat="1" ht="18" customHeight="1">
      <c r="A62" s="58" t="str">
        <f t="array" ref="A62">INDEX(G:G,SMALL(IF($I$14:$I$107&gt;0,ROW($14:$107),4^8),ROW(G49)))&amp;""</f>
        <v/>
      </c>
      <c r="B62" s="59"/>
      <c r="C62" s="60" t="str">
        <f t="shared" si="0"/>
        <v/>
      </c>
      <c r="D62" s="61" t="str">
        <f t="shared" si="1"/>
        <v/>
      </c>
      <c r="E62" s="61" t="str">
        <f t="shared" si="2"/>
        <v/>
      </c>
      <c r="F62" s="62" t="str">
        <f t="shared" si="3"/>
        <v/>
      </c>
      <c r="G62" s="63" t="s">
        <v>221</v>
      </c>
      <c r="H62" s="65" t="s">
        <v>222</v>
      </c>
      <c r="I62" s="56">
        <f>('[1]Z08_1 一般公共预算财政拨款基本支出决算明细表(财决08-'!BB9)*1</f>
        <v>0</v>
      </c>
      <c r="J62" s="47"/>
      <c r="K62" s="46"/>
      <c r="L62" s="47" t="str">
        <f t="shared" si="4"/>
        <v/>
      </c>
      <c r="M62" s="46"/>
      <c r="N62" s="73"/>
    </row>
    <row r="63" spans="1:15" s="42" customFormat="1" ht="18" customHeight="1">
      <c r="A63" s="58" t="str">
        <f t="array" ref="A63">INDEX(G:G,SMALL(IF($I$14:$I$107&gt;0,ROW($14:$107),4^8),ROW(G50)))&amp;""</f>
        <v/>
      </c>
      <c r="B63" s="59"/>
      <c r="C63" s="60" t="str">
        <f t="shared" si="0"/>
        <v/>
      </c>
      <c r="D63" s="61" t="str">
        <f t="shared" si="1"/>
        <v/>
      </c>
      <c r="E63" s="61" t="str">
        <f t="shared" si="2"/>
        <v/>
      </c>
      <c r="F63" s="62" t="str">
        <f t="shared" si="3"/>
        <v/>
      </c>
      <c r="G63" s="63" t="s">
        <v>223</v>
      </c>
      <c r="H63" s="65" t="s">
        <v>224</v>
      </c>
      <c r="I63" s="56">
        <f>('[1]Z08_1 一般公共预算财政拨款基本支出决算明细表(财决08-'!BC9)*1</f>
        <v>24.12</v>
      </c>
      <c r="J63" s="47"/>
      <c r="K63" s="46"/>
      <c r="L63" s="47" t="str">
        <f t="shared" si="4"/>
        <v/>
      </c>
      <c r="M63" s="46"/>
      <c r="N63" s="73"/>
    </row>
    <row r="64" spans="1:15" s="42" customFormat="1" ht="18" customHeight="1">
      <c r="A64" s="58" t="str">
        <f t="array" ref="A64">INDEX(G:G,SMALL(IF($I$14:$I$107&gt;0,ROW($14:$107),4^8),ROW(G51)))&amp;""</f>
        <v/>
      </c>
      <c r="B64" s="59"/>
      <c r="C64" s="60" t="str">
        <f t="shared" si="0"/>
        <v/>
      </c>
      <c r="D64" s="61" t="str">
        <f t="shared" si="1"/>
        <v/>
      </c>
      <c r="E64" s="61" t="str">
        <f t="shared" si="2"/>
        <v/>
      </c>
      <c r="F64" s="62" t="str">
        <f t="shared" si="3"/>
        <v/>
      </c>
      <c r="G64" s="63" t="s">
        <v>225</v>
      </c>
      <c r="H64" s="65" t="s">
        <v>226</v>
      </c>
      <c r="I64" s="56">
        <f>('[1]Z08_1 一般公共预算财政拨款基本支出决算明细表(财决08-'!BD9)*1</f>
        <v>0</v>
      </c>
      <c r="J64" s="47"/>
      <c r="K64" s="46"/>
      <c r="L64" s="47" t="str">
        <f t="shared" si="4"/>
        <v/>
      </c>
      <c r="M64" s="46"/>
      <c r="N64" s="73"/>
    </row>
    <row r="65" spans="1:14" s="42" customFormat="1" ht="18" customHeight="1">
      <c r="A65" s="58" t="str">
        <f t="array" ref="A65">INDEX(G:G,SMALL(IF($I$14:$I$107&gt;0,ROW($14:$107),4^8),ROW(G52)))&amp;""</f>
        <v/>
      </c>
      <c r="B65" s="59"/>
      <c r="C65" s="60" t="str">
        <f t="shared" si="0"/>
        <v/>
      </c>
      <c r="D65" s="61" t="str">
        <f t="shared" si="1"/>
        <v/>
      </c>
      <c r="E65" s="61" t="str">
        <f t="shared" si="2"/>
        <v/>
      </c>
      <c r="F65" s="62" t="str">
        <f t="shared" si="3"/>
        <v/>
      </c>
      <c r="G65" s="63" t="s">
        <v>227</v>
      </c>
      <c r="H65" s="65" t="s">
        <v>228</v>
      </c>
      <c r="I65" s="56">
        <f>('[1]Z08_1 一般公共预算财政拨款基本支出决算明细表(财决08-'!BE9)*1</f>
        <v>0</v>
      </c>
      <c r="J65" s="47"/>
      <c r="K65" s="46"/>
      <c r="L65" s="47" t="str">
        <f t="shared" si="4"/>
        <v/>
      </c>
      <c r="M65" s="46"/>
      <c r="N65" s="73"/>
    </row>
    <row r="66" spans="1:14" s="42" customFormat="1" ht="18" customHeight="1">
      <c r="A66" s="58" t="str">
        <f t="array" ref="A66">INDEX(G:G,SMALL(IF($I$14:$I$107&gt;0,ROW($14:$107),4^8),ROW(G53)))&amp;""</f>
        <v/>
      </c>
      <c r="B66" s="59"/>
      <c r="C66" s="60" t="str">
        <f t="shared" si="0"/>
        <v/>
      </c>
      <c r="D66" s="61" t="str">
        <f t="shared" si="1"/>
        <v/>
      </c>
      <c r="E66" s="61" t="str">
        <f t="shared" si="2"/>
        <v/>
      </c>
      <c r="F66" s="62" t="str">
        <f t="shared" si="3"/>
        <v/>
      </c>
      <c r="G66" s="63" t="s">
        <v>229</v>
      </c>
      <c r="H66" s="65" t="s">
        <v>230</v>
      </c>
      <c r="I66" s="56">
        <f>('[1]Z08_1 一般公共预算财政拨款基本支出决算明细表(财决08-'!BF9)*1</f>
        <v>0</v>
      </c>
      <c r="J66" s="47"/>
      <c r="K66" s="46"/>
      <c r="L66" s="47" t="str">
        <f t="shared" si="4"/>
        <v/>
      </c>
      <c r="M66" s="46"/>
      <c r="N66" s="73"/>
    </row>
    <row r="67" spans="1:14" s="42" customFormat="1" ht="18" customHeight="1">
      <c r="A67" s="58" t="str">
        <f t="array" ref="A67">INDEX(G:G,SMALL(IF($I$14:$I$107&gt;0,ROW($14:$107),4^8),ROW(G54)))&amp;""</f>
        <v/>
      </c>
      <c r="B67" s="59"/>
      <c r="C67" s="60" t="str">
        <f t="shared" si="0"/>
        <v/>
      </c>
      <c r="D67" s="61" t="str">
        <f t="shared" si="1"/>
        <v/>
      </c>
      <c r="E67" s="61" t="str">
        <f t="shared" si="2"/>
        <v/>
      </c>
      <c r="F67" s="62" t="str">
        <f t="shared" si="3"/>
        <v/>
      </c>
      <c r="G67" s="63" t="s">
        <v>231</v>
      </c>
      <c r="H67" s="65" t="s">
        <v>232</v>
      </c>
      <c r="I67" s="56">
        <f>('[1]Z08_1 一般公共预算财政拨款基本支出决算明细表(财决08-'!BG9)*1</f>
        <v>0.22</v>
      </c>
      <c r="J67" s="47"/>
      <c r="K67" s="46"/>
      <c r="L67" s="47" t="str">
        <f t="shared" si="4"/>
        <v/>
      </c>
      <c r="M67" s="46"/>
      <c r="N67" s="73"/>
    </row>
    <row r="68" spans="1:14" s="42" customFormat="1" ht="18" customHeight="1">
      <c r="A68" s="58" t="str">
        <f t="array" ref="A68">INDEX(G:G,SMALL(IF($I$14:$I$107&gt;0,ROW($14:$107),4^8),ROW(G55)))&amp;""</f>
        <v/>
      </c>
      <c r="B68" s="59"/>
      <c r="C68" s="60" t="str">
        <f t="shared" si="0"/>
        <v/>
      </c>
      <c r="D68" s="61" t="str">
        <f t="shared" si="1"/>
        <v/>
      </c>
      <c r="E68" s="61" t="str">
        <f t="shared" si="2"/>
        <v/>
      </c>
      <c r="F68" s="62" t="str">
        <f t="shared" si="3"/>
        <v/>
      </c>
      <c r="G68" s="63" t="s">
        <v>233</v>
      </c>
      <c r="H68" s="65" t="s">
        <v>234</v>
      </c>
      <c r="I68" s="56">
        <f>('[1]Z08_1 一般公共预算财政拨款基本支出决算明细表(财决08-'!BH9)*1</f>
        <v>1.48</v>
      </c>
      <c r="J68" s="47"/>
      <c r="K68" s="46"/>
      <c r="L68" s="47" t="str">
        <f t="shared" si="4"/>
        <v/>
      </c>
      <c r="M68" s="46"/>
      <c r="N68" s="73"/>
    </row>
    <row r="69" spans="1:14" s="42" customFormat="1" ht="18" customHeight="1">
      <c r="A69" s="58" t="str">
        <f t="array" ref="A69">INDEX(G:G,SMALL(IF($I$14:$I$107&gt;0,ROW($14:$107),4^8),ROW(G56)))&amp;""</f>
        <v/>
      </c>
      <c r="B69" s="59"/>
      <c r="C69" s="60" t="str">
        <f t="shared" si="0"/>
        <v/>
      </c>
      <c r="D69" s="61" t="str">
        <f t="shared" si="1"/>
        <v/>
      </c>
      <c r="E69" s="61" t="str">
        <f t="shared" si="2"/>
        <v/>
      </c>
      <c r="F69" s="62" t="str">
        <f t="shared" si="3"/>
        <v/>
      </c>
      <c r="G69" s="63" t="s">
        <v>235</v>
      </c>
      <c r="H69" s="64" t="s">
        <v>236</v>
      </c>
      <c r="I69" s="56">
        <v>0</v>
      </c>
      <c r="J69" s="47"/>
      <c r="K69" s="46"/>
      <c r="L69" s="47" t="str">
        <f t="shared" si="4"/>
        <v/>
      </c>
      <c r="M69" s="46"/>
      <c r="N69" s="73"/>
    </row>
    <row r="70" spans="1:14" s="42" customFormat="1" ht="18" customHeight="1">
      <c r="A70" s="58" t="str">
        <f t="array" ref="A70">INDEX(G:G,SMALL(IF($I$14:$I$107&gt;0,ROW($14:$107),4^8),ROW(G57)))&amp;""</f>
        <v/>
      </c>
      <c r="B70" s="59"/>
      <c r="C70" s="60" t="str">
        <f t="shared" si="0"/>
        <v/>
      </c>
      <c r="D70" s="61" t="str">
        <f t="shared" si="1"/>
        <v/>
      </c>
      <c r="E70" s="61" t="str">
        <f t="shared" si="2"/>
        <v/>
      </c>
      <c r="F70" s="62" t="str">
        <f t="shared" si="3"/>
        <v/>
      </c>
      <c r="G70" s="63" t="s">
        <v>237</v>
      </c>
      <c r="H70" s="65" t="s">
        <v>238</v>
      </c>
      <c r="I70" s="56">
        <v>0</v>
      </c>
      <c r="J70" s="47"/>
      <c r="K70" s="46"/>
      <c r="L70" s="47" t="str">
        <f t="shared" si="4"/>
        <v/>
      </c>
      <c r="M70" s="46"/>
      <c r="N70" s="73"/>
    </row>
    <row r="71" spans="1:14" s="42" customFormat="1" ht="18" customHeight="1">
      <c r="A71" s="58" t="str">
        <f t="array" ref="A71">INDEX(G:G,SMALL(IF($I$14:$I$107&gt;0,ROW($14:$107),4^8),ROW(G58)))&amp;""</f>
        <v/>
      </c>
      <c r="B71" s="59"/>
      <c r="C71" s="60" t="str">
        <f t="shared" si="0"/>
        <v/>
      </c>
      <c r="D71" s="61" t="str">
        <f t="shared" si="1"/>
        <v/>
      </c>
      <c r="E71" s="61" t="str">
        <f t="shared" si="2"/>
        <v/>
      </c>
      <c r="F71" s="62" t="str">
        <f t="shared" si="3"/>
        <v/>
      </c>
      <c r="G71" s="63" t="s">
        <v>239</v>
      </c>
      <c r="H71" s="65" t="s">
        <v>240</v>
      </c>
      <c r="I71" s="56">
        <v>0</v>
      </c>
      <c r="J71" s="47"/>
      <c r="K71" s="46"/>
      <c r="L71" s="47" t="str">
        <f t="shared" si="4"/>
        <v/>
      </c>
      <c r="M71" s="46"/>
      <c r="N71" s="73"/>
    </row>
    <row r="72" spans="1:14" s="42" customFormat="1" ht="18" customHeight="1">
      <c r="A72" s="58" t="str">
        <f t="array" ref="A72">INDEX(G:G,SMALL(IF($I$14:$I$107&gt;0,ROW($14:$107),4^8),ROW(G59)))&amp;""</f>
        <v/>
      </c>
      <c r="B72" s="59"/>
      <c r="C72" s="60" t="str">
        <f t="shared" si="0"/>
        <v/>
      </c>
      <c r="D72" s="61" t="str">
        <f t="shared" si="1"/>
        <v/>
      </c>
      <c r="E72" s="61" t="str">
        <f t="shared" si="2"/>
        <v/>
      </c>
      <c r="F72" s="62" t="str">
        <f t="shared" si="3"/>
        <v/>
      </c>
      <c r="G72" s="63" t="s">
        <v>241</v>
      </c>
      <c r="H72" s="65" t="s">
        <v>242</v>
      </c>
      <c r="I72" s="56">
        <v>0</v>
      </c>
      <c r="J72" s="47"/>
      <c r="K72" s="46"/>
      <c r="L72" s="47" t="str">
        <f t="shared" si="4"/>
        <v/>
      </c>
      <c r="M72" s="46"/>
      <c r="N72" s="73"/>
    </row>
    <row r="73" spans="1:14" s="42" customFormat="1" ht="18" customHeight="1">
      <c r="A73" s="58" t="str">
        <f t="array" ref="A73">INDEX(G:G,SMALL(IF($I$14:$I$107&gt;0,ROW($14:$107),4^8),ROW(G60)))&amp;""</f>
        <v/>
      </c>
      <c r="B73" s="59"/>
      <c r="C73" s="60" t="str">
        <f t="shared" si="0"/>
        <v/>
      </c>
      <c r="D73" s="61" t="str">
        <f t="shared" si="1"/>
        <v/>
      </c>
      <c r="E73" s="61" t="str">
        <f t="shared" si="2"/>
        <v/>
      </c>
      <c r="F73" s="62" t="str">
        <f t="shared" si="3"/>
        <v/>
      </c>
      <c r="G73" s="63" t="s">
        <v>243</v>
      </c>
      <c r="H73" s="65" t="s">
        <v>244</v>
      </c>
      <c r="I73" s="56">
        <v>0</v>
      </c>
      <c r="J73" s="47"/>
      <c r="K73" s="46"/>
      <c r="L73" s="47" t="str">
        <f t="shared" si="4"/>
        <v/>
      </c>
      <c r="M73" s="46"/>
      <c r="N73" s="73"/>
    </row>
    <row r="74" spans="1:14" s="42" customFormat="1" ht="18" customHeight="1">
      <c r="A74" s="58" t="str">
        <f t="array" ref="A74">INDEX(G:G,SMALL(IF($I$14:$I$107&gt;0,ROW($14:$107),4^8),ROW(G61)))&amp;""</f>
        <v/>
      </c>
      <c r="B74" s="59"/>
      <c r="C74" s="60" t="str">
        <f t="shared" si="0"/>
        <v/>
      </c>
      <c r="D74" s="61" t="str">
        <f t="shared" si="1"/>
        <v/>
      </c>
      <c r="E74" s="61" t="str">
        <f t="shared" si="2"/>
        <v/>
      </c>
      <c r="F74" s="62" t="str">
        <f t="shared" si="3"/>
        <v/>
      </c>
      <c r="G74" s="63" t="s">
        <v>245</v>
      </c>
      <c r="H74" s="65" t="s">
        <v>246</v>
      </c>
      <c r="I74" s="56">
        <v>0</v>
      </c>
      <c r="J74" s="47"/>
      <c r="K74" s="46"/>
      <c r="L74" s="47" t="str">
        <f t="shared" si="4"/>
        <v/>
      </c>
      <c r="M74" s="46"/>
      <c r="N74" s="73"/>
    </row>
    <row r="75" spans="1:14" s="42" customFormat="1" ht="18" customHeight="1">
      <c r="A75" s="58" t="str">
        <f t="array" ref="A75">INDEX(G:G,SMALL(IF($I$14:$I$107&gt;0,ROW($14:$107),4^8),ROW(G62)))&amp;""</f>
        <v/>
      </c>
      <c r="B75" s="59"/>
      <c r="C75" s="60" t="str">
        <f t="shared" si="0"/>
        <v/>
      </c>
      <c r="D75" s="61" t="str">
        <f t="shared" si="1"/>
        <v/>
      </c>
      <c r="E75" s="61" t="str">
        <f t="shared" si="2"/>
        <v/>
      </c>
      <c r="F75" s="62" t="str">
        <f t="shared" si="3"/>
        <v/>
      </c>
      <c r="G75" s="63" t="s">
        <v>247</v>
      </c>
      <c r="H75" s="65" t="s">
        <v>248</v>
      </c>
      <c r="I75" s="56">
        <v>0</v>
      </c>
      <c r="J75" s="47"/>
      <c r="K75" s="46"/>
      <c r="L75" s="47" t="str">
        <f t="shared" si="4"/>
        <v/>
      </c>
      <c r="M75" s="46"/>
      <c r="N75" s="73"/>
    </row>
    <row r="76" spans="1:14" s="42" customFormat="1" ht="18" customHeight="1">
      <c r="A76" s="58" t="str">
        <f t="array" ref="A76">INDEX(G:G,SMALL(IF($I$14:$I$107&gt;0,ROW($14:$107),4^8),ROW(G63)))&amp;""</f>
        <v/>
      </c>
      <c r="B76" s="59"/>
      <c r="C76" s="60" t="str">
        <f t="shared" si="0"/>
        <v/>
      </c>
      <c r="D76" s="61" t="str">
        <f t="shared" si="1"/>
        <v/>
      </c>
      <c r="E76" s="61" t="str">
        <f t="shared" si="2"/>
        <v/>
      </c>
      <c r="F76" s="62" t="str">
        <f t="shared" si="3"/>
        <v/>
      </c>
      <c r="G76" s="63" t="s">
        <v>249</v>
      </c>
      <c r="H76" s="65" t="s">
        <v>250</v>
      </c>
      <c r="I76" s="56">
        <v>0</v>
      </c>
      <c r="J76" s="47"/>
      <c r="K76" s="46"/>
      <c r="L76" s="47" t="str">
        <f t="shared" si="4"/>
        <v/>
      </c>
      <c r="M76" s="46"/>
      <c r="N76" s="73"/>
    </row>
    <row r="77" spans="1:14" s="42" customFormat="1" ht="18" customHeight="1">
      <c r="A77" s="58" t="str">
        <f t="array" ref="A77">INDEX(G:G,SMALL(IF($I$14:$I$107&gt;0,ROW($14:$107),4^8),ROW(G64)))&amp;""</f>
        <v/>
      </c>
      <c r="B77" s="59"/>
      <c r="C77" s="60" t="str">
        <f t="shared" si="0"/>
        <v/>
      </c>
      <c r="D77" s="61" t="str">
        <f t="shared" si="1"/>
        <v/>
      </c>
      <c r="E77" s="61" t="str">
        <f t="shared" si="2"/>
        <v/>
      </c>
      <c r="F77" s="62" t="str">
        <f t="shared" si="3"/>
        <v/>
      </c>
      <c r="G77" s="63" t="s">
        <v>251</v>
      </c>
      <c r="H77" s="65" t="s">
        <v>252</v>
      </c>
      <c r="I77" s="56">
        <v>0</v>
      </c>
      <c r="J77" s="47"/>
      <c r="K77" s="46"/>
      <c r="L77" s="47" t="str">
        <f t="shared" si="4"/>
        <v/>
      </c>
      <c r="M77" s="46"/>
      <c r="N77" s="73"/>
    </row>
    <row r="78" spans="1:14" s="42" customFormat="1" ht="18" customHeight="1">
      <c r="A78" s="58" t="str">
        <f t="array" ref="A78">INDEX(G:G,SMALL(IF($I$14:$I$107&gt;0,ROW($14:$107),4^8),ROW(G65)))&amp;""</f>
        <v/>
      </c>
      <c r="B78" s="59"/>
      <c r="C78" s="60" t="str">
        <f t="shared" ref="C78:C107" si="5">IF(ISERROR(VLOOKUP(A78,$G$14:$I$107,2,FALSE)),"",VLOOKUP(A78,$G$14:$I$107,2,FALSE))</f>
        <v/>
      </c>
      <c r="D78" s="61" t="str">
        <f t="shared" ref="D78:D107" si="6">IF(ISERROR(VLOOKUP(A78,$G$14:$I$107,3,FALSE)),"",VLOOKUP(A78,$G$14:$I$107,3,FALSE))</f>
        <v/>
      </c>
      <c r="E78" s="61" t="str">
        <f t="shared" ref="E78:E107" si="7">IF(OR(MID(A78,1,3)="301",MID(A78,1,3)="303"),D78,"")</f>
        <v/>
      </c>
      <c r="F78" s="62" t="str">
        <f t="shared" ref="F78:F107" si="8">IF(AND(MID(A78,1,3)&lt;&gt;"301",MID(A78,1,3)&lt;&gt;"303"),D78,"")</f>
        <v/>
      </c>
      <c r="G78" s="63" t="s">
        <v>253</v>
      </c>
      <c r="H78" s="65" t="s">
        <v>254</v>
      </c>
      <c r="I78" s="56">
        <v>0</v>
      </c>
      <c r="J78" s="47"/>
      <c r="K78" s="46"/>
      <c r="L78" s="47" t="str">
        <f t="shared" ref="L78:L107" si="9">IF(C78&lt;&gt;"",ROW(),"")</f>
        <v/>
      </c>
      <c r="M78" s="46"/>
      <c r="N78" s="73"/>
    </row>
    <row r="79" spans="1:14" s="42" customFormat="1" ht="18" customHeight="1">
      <c r="A79" s="58" t="str">
        <f t="array" ref="A79">INDEX(G:G,SMALL(IF($I$14:$I$107&gt;0,ROW($14:$107),4^8),ROW(G66)))&amp;""</f>
        <v/>
      </c>
      <c r="B79" s="59"/>
      <c r="C79" s="60" t="str">
        <f t="shared" si="5"/>
        <v/>
      </c>
      <c r="D79" s="61" t="str">
        <f t="shared" si="6"/>
        <v/>
      </c>
      <c r="E79" s="61" t="str">
        <f t="shared" si="7"/>
        <v/>
      </c>
      <c r="F79" s="62" t="str">
        <f t="shared" si="8"/>
        <v/>
      </c>
      <c r="G79" s="63" t="s">
        <v>255</v>
      </c>
      <c r="H79" s="65" t="s">
        <v>256</v>
      </c>
      <c r="I79" s="56">
        <v>0</v>
      </c>
      <c r="J79" s="47"/>
      <c r="K79" s="46"/>
      <c r="L79" s="47" t="str">
        <f t="shared" si="9"/>
        <v/>
      </c>
      <c r="M79" s="46"/>
      <c r="N79" s="73"/>
    </row>
    <row r="80" spans="1:14" s="42" customFormat="1" ht="18" customHeight="1">
      <c r="A80" s="58" t="str">
        <f t="array" ref="A80">INDEX(G:G,SMALL(IF($I$14:$I$107&gt;0,ROW($14:$107),4^8),ROW(G67)))&amp;""</f>
        <v/>
      </c>
      <c r="B80" s="59"/>
      <c r="C80" s="60" t="str">
        <f t="shared" si="5"/>
        <v/>
      </c>
      <c r="D80" s="61" t="str">
        <f t="shared" si="6"/>
        <v/>
      </c>
      <c r="E80" s="61" t="str">
        <f t="shared" si="7"/>
        <v/>
      </c>
      <c r="F80" s="62" t="str">
        <f t="shared" si="8"/>
        <v/>
      </c>
      <c r="G80" s="63" t="s">
        <v>257</v>
      </c>
      <c r="H80" s="64" t="s">
        <v>258</v>
      </c>
      <c r="I80" s="56">
        <f>('[1]Z08_1 一般公共预算财政拨款基本支出决算明细表(财决08-'!BT9)*1</f>
        <v>29.98</v>
      </c>
      <c r="J80" s="47"/>
      <c r="K80" s="46"/>
      <c r="L80" s="47" t="str">
        <f t="shared" si="9"/>
        <v/>
      </c>
      <c r="M80" s="46"/>
      <c r="N80" s="73"/>
    </row>
    <row r="81" spans="1:14" s="42" customFormat="1" ht="18" customHeight="1">
      <c r="A81" s="58" t="str">
        <f t="array" ref="A81">INDEX(G:G,SMALL(IF($I$14:$I$107&gt;0,ROW($14:$107),4^8),ROW(G68)))&amp;""</f>
        <v/>
      </c>
      <c r="B81" s="59"/>
      <c r="C81" s="60" t="str">
        <f t="shared" si="5"/>
        <v/>
      </c>
      <c r="D81" s="61" t="str">
        <f t="shared" si="6"/>
        <v/>
      </c>
      <c r="E81" s="61" t="str">
        <f t="shared" si="7"/>
        <v/>
      </c>
      <c r="F81" s="62" t="str">
        <f t="shared" si="8"/>
        <v/>
      </c>
      <c r="G81" s="63" t="s">
        <v>259</v>
      </c>
      <c r="H81" s="65" t="s">
        <v>238</v>
      </c>
      <c r="I81" s="56">
        <f>('[1]Z08_1 一般公共预算财政拨款基本支出决算明细表(财决08-'!BU9)*1</f>
        <v>0</v>
      </c>
      <c r="J81" s="47"/>
      <c r="K81" s="46"/>
      <c r="L81" s="47" t="str">
        <f t="shared" si="9"/>
        <v/>
      </c>
      <c r="M81" s="46"/>
      <c r="N81" s="73"/>
    </row>
    <row r="82" spans="1:14" s="42" customFormat="1" ht="18" customHeight="1">
      <c r="A82" s="58" t="str">
        <f t="array" ref="A82">INDEX(G:G,SMALL(IF($I$14:$I$107&gt;0,ROW($14:$107),4^8),ROW(G69)))&amp;""</f>
        <v/>
      </c>
      <c r="B82" s="59"/>
      <c r="C82" s="60" t="str">
        <f t="shared" si="5"/>
        <v/>
      </c>
      <c r="D82" s="61" t="str">
        <f t="shared" si="6"/>
        <v/>
      </c>
      <c r="E82" s="61" t="str">
        <f t="shared" si="7"/>
        <v/>
      </c>
      <c r="F82" s="62" t="str">
        <f t="shared" si="8"/>
        <v/>
      </c>
      <c r="G82" s="63" t="s">
        <v>260</v>
      </c>
      <c r="H82" s="65" t="s">
        <v>240</v>
      </c>
      <c r="I82" s="56">
        <f>('[1]Z08_1 一般公共预算财政拨款基本支出决算明细表(财决08-'!BV9)*1</f>
        <v>1.79</v>
      </c>
      <c r="J82" s="47"/>
      <c r="K82" s="46"/>
      <c r="L82" s="47" t="str">
        <f t="shared" si="9"/>
        <v/>
      </c>
      <c r="M82" s="46"/>
      <c r="N82" s="73"/>
    </row>
    <row r="83" spans="1:14" s="42" customFormat="1" ht="18" customHeight="1">
      <c r="A83" s="58" t="str">
        <f t="array" ref="A83">INDEX(G:G,SMALL(IF($I$14:$I$107&gt;0,ROW($14:$107),4^8),ROW(G70)))&amp;""</f>
        <v/>
      </c>
      <c r="B83" s="59"/>
      <c r="C83" s="60" t="str">
        <f t="shared" si="5"/>
        <v/>
      </c>
      <c r="D83" s="61" t="str">
        <f t="shared" si="6"/>
        <v/>
      </c>
      <c r="E83" s="61" t="str">
        <f t="shared" si="7"/>
        <v/>
      </c>
      <c r="F83" s="62" t="str">
        <f t="shared" si="8"/>
        <v/>
      </c>
      <c r="G83" s="63" t="s">
        <v>261</v>
      </c>
      <c r="H83" s="65" t="s">
        <v>242</v>
      </c>
      <c r="I83" s="56">
        <f>('[1]Z08_1 一般公共预算财政拨款基本支出决算明细表(财决08-'!BW9)*1</f>
        <v>0</v>
      </c>
      <c r="J83" s="47"/>
      <c r="K83" s="46"/>
      <c r="L83" s="47" t="str">
        <f t="shared" si="9"/>
        <v/>
      </c>
      <c r="M83" s="46"/>
      <c r="N83" s="73"/>
    </row>
    <row r="84" spans="1:14" s="42" customFormat="1" ht="18" customHeight="1">
      <c r="A84" s="58" t="str">
        <f t="array" ref="A84">INDEX(G:G,SMALL(IF($I$14:$I$107&gt;0,ROW($14:$107),4^8),ROW(G71)))&amp;""</f>
        <v/>
      </c>
      <c r="B84" s="59"/>
      <c r="C84" s="60" t="str">
        <f t="shared" si="5"/>
        <v/>
      </c>
      <c r="D84" s="61" t="str">
        <f t="shared" si="6"/>
        <v/>
      </c>
      <c r="E84" s="61" t="str">
        <f t="shared" si="7"/>
        <v/>
      </c>
      <c r="F84" s="62" t="str">
        <f t="shared" si="8"/>
        <v/>
      </c>
      <c r="G84" s="63" t="s">
        <v>262</v>
      </c>
      <c r="H84" s="65" t="s">
        <v>244</v>
      </c>
      <c r="I84" s="56">
        <f>('[1]Z08_1 一般公共预算财政拨款基本支出决算明细表(财决08-'!BX9)*1</f>
        <v>0</v>
      </c>
      <c r="J84" s="47"/>
      <c r="K84" s="46"/>
      <c r="L84" s="47" t="str">
        <f t="shared" si="9"/>
        <v/>
      </c>
      <c r="M84" s="46"/>
      <c r="N84" s="73"/>
    </row>
    <row r="85" spans="1:14" s="42" customFormat="1" ht="18" customHeight="1">
      <c r="A85" s="58" t="str">
        <f t="array" ref="A85">INDEX(G:G,SMALL(IF($I$14:$I$107&gt;0,ROW($14:$107),4^8),ROW(G72)))&amp;""</f>
        <v/>
      </c>
      <c r="B85" s="59"/>
      <c r="C85" s="60" t="str">
        <f t="shared" si="5"/>
        <v/>
      </c>
      <c r="D85" s="61" t="str">
        <f t="shared" si="6"/>
        <v/>
      </c>
      <c r="E85" s="61" t="str">
        <f t="shared" si="7"/>
        <v/>
      </c>
      <c r="F85" s="62" t="str">
        <f t="shared" si="8"/>
        <v/>
      </c>
      <c r="G85" s="63" t="s">
        <v>263</v>
      </c>
      <c r="H85" s="65" t="s">
        <v>246</v>
      </c>
      <c r="I85" s="56">
        <f>('[1]Z08_1 一般公共预算财政拨款基本支出决算明细表(财决08-'!BY9)*1</f>
        <v>0</v>
      </c>
      <c r="J85" s="47"/>
      <c r="K85" s="46"/>
      <c r="L85" s="47" t="str">
        <f t="shared" si="9"/>
        <v/>
      </c>
      <c r="M85" s="46"/>
      <c r="N85" s="73"/>
    </row>
    <row r="86" spans="1:14" s="42" customFormat="1" ht="18" customHeight="1">
      <c r="A86" s="58" t="str">
        <f t="array" ref="A86">INDEX(G:G,SMALL(IF($I$14:$I$107&gt;0,ROW($14:$107),4^8),ROW(G73)))&amp;""</f>
        <v/>
      </c>
      <c r="B86" s="59"/>
      <c r="C86" s="60" t="str">
        <f t="shared" si="5"/>
        <v/>
      </c>
      <c r="D86" s="61" t="str">
        <f t="shared" si="6"/>
        <v/>
      </c>
      <c r="E86" s="61" t="str">
        <f t="shared" si="7"/>
        <v/>
      </c>
      <c r="F86" s="62" t="str">
        <f t="shared" si="8"/>
        <v/>
      </c>
      <c r="G86" s="63" t="s">
        <v>264</v>
      </c>
      <c r="H86" s="65" t="s">
        <v>248</v>
      </c>
      <c r="I86" s="56">
        <f>('[1]Z08_1 一般公共预算财政拨款基本支出决算明细表(财决08-'!BZ9)*1</f>
        <v>0</v>
      </c>
      <c r="J86" s="47"/>
      <c r="K86" s="46"/>
      <c r="L86" s="47" t="str">
        <f t="shared" si="9"/>
        <v/>
      </c>
      <c r="M86" s="46"/>
      <c r="N86" s="73"/>
    </row>
    <row r="87" spans="1:14" s="42" customFormat="1" ht="18" customHeight="1">
      <c r="A87" s="58" t="str">
        <f t="array" ref="A87">INDEX(G:G,SMALL(IF($I$14:$I$107&gt;0,ROW($14:$107),4^8),ROW(G74)))&amp;""</f>
        <v/>
      </c>
      <c r="B87" s="59"/>
      <c r="C87" s="60" t="str">
        <f t="shared" si="5"/>
        <v/>
      </c>
      <c r="D87" s="61" t="str">
        <f t="shared" si="6"/>
        <v/>
      </c>
      <c r="E87" s="61" t="str">
        <f t="shared" si="7"/>
        <v/>
      </c>
      <c r="F87" s="62" t="str">
        <f t="shared" si="8"/>
        <v/>
      </c>
      <c r="G87" s="63" t="s">
        <v>265</v>
      </c>
      <c r="H87" s="65" t="s">
        <v>250</v>
      </c>
      <c r="I87" s="56">
        <f>('[1]Z08_1 一般公共预算财政拨款基本支出决算明细表(财决08-'!CA9)*1</f>
        <v>0</v>
      </c>
      <c r="J87" s="47"/>
      <c r="K87" s="46"/>
      <c r="L87" s="47" t="str">
        <f t="shared" si="9"/>
        <v/>
      </c>
      <c r="M87" s="46"/>
      <c r="N87" s="73"/>
    </row>
    <row r="88" spans="1:14" s="42" customFormat="1" ht="18" customHeight="1">
      <c r="A88" s="58" t="str">
        <f t="array" ref="A88">INDEX(G:G,SMALL(IF($I$14:$I$107&gt;0,ROW($14:$107),4^8),ROW(G75)))&amp;""</f>
        <v/>
      </c>
      <c r="B88" s="59"/>
      <c r="C88" s="60" t="str">
        <f t="shared" si="5"/>
        <v/>
      </c>
      <c r="D88" s="61" t="str">
        <f t="shared" si="6"/>
        <v/>
      </c>
      <c r="E88" s="61" t="str">
        <f t="shared" si="7"/>
        <v/>
      </c>
      <c r="F88" s="62" t="str">
        <f t="shared" si="8"/>
        <v/>
      </c>
      <c r="G88" s="63" t="s">
        <v>266</v>
      </c>
      <c r="H88" s="65" t="s">
        <v>267</v>
      </c>
      <c r="I88" s="56">
        <f>('[1]Z08_1 一般公共预算财政拨款基本支出决算明细表(财决08-'!CB9)*1</f>
        <v>0</v>
      </c>
      <c r="J88" s="47"/>
      <c r="K88" s="46"/>
      <c r="L88" s="47" t="str">
        <f t="shared" si="9"/>
        <v/>
      </c>
      <c r="M88" s="46"/>
      <c r="N88" s="73"/>
    </row>
    <row r="89" spans="1:14" s="42" customFormat="1" ht="18" customHeight="1">
      <c r="A89" s="58" t="str">
        <f t="array" ref="A89">INDEX(G:G,SMALL(IF($I$14:$I$107&gt;0,ROW($14:$107),4^8),ROW(G76)))&amp;""</f>
        <v/>
      </c>
      <c r="B89" s="59"/>
      <c r="C89" s="60" t="str">
        <f t="shared" si="5"/>
        <v/>
      </c>
      <c r="D89" s="61" t="str">
        <f t="shared" si="6"/>
        <v/>
      </c>
      <c r="E89" s="61" t="str">
        <f t="shared" si="7"/>
        <v/>
      </c>
      <c r="F89" s="62" t="str">
        <f t="shared" si="8"/>
        <v/>
      </c>
      <c r="G89" s="63" t="s">
        <v>268</v>
      </c>
      <c r="H89" s="65" t="s">
        <v>269</v>
      </c>
      <c r="I89" s="56">
        <f>('[1]Z08_1 一般公共预算财政拨款基本支出决算明细表(财决08-'!CC9)*1</f>
        <v>0</v>
      </c>
      <c r="J89" s="47"/>
      <c r="K89" s="46"/>
      <c r="L89" s="47" t="str">
        <f t="shared" si="9"/>
        <v/>
      </c>
      <c r="M89" s="46"/>
      <c r="N89" s="73"/>
    </row>
    <row r="90" spans="1:14" s="42" customFormat="1" ht="18" customHeight="1">
      <c r="A90" s="58" t="str">
        <f t="array" ref="A90">INDEX(G:G,SMALL(IF($I$14:$I$107&gt;0,ROW($14:$107),4^8),ROW(G77)))&amp;""</f>
        <v/>
      </c>
      <c r="B90" s="59"/>
      <c r="C90" s="60" t="str">
        <f t="shared" si="5"/>
        <v/>
      </c>
      <c r="D90" s="61" t="str">
        <f t="shared" si="6"/>
        <v/>
      </c>
      <c r="E90" s="61" t="str">
        <f t="shared" si="7"/>
        <v/>
      </c>
      <c r="F90" s="62" t="str">
        <f t="shared" si="8"/>
        <v/>
      </c>
      <c r="G90" s="63" t="s">
        <v>270</v>
      </c>
      <c r="H90" s="65" t="s">
        <v>271</v>
      </c>
      <c r="I90" s="56">
        <f>('[1]Z08_1 一般公共预算财政拨款基本支出决算明细表(财决08-'!CD9)*1</f>
        <v>0</v>
      </c>
      <c r="J90" s="47"/>
      <c r="K90" s="46"/>
      <c r="L90" s="47" t="str">
        <f t="shared" si="9"/>
        <v/>
      </c>
      <c r="M90" s="46"/>
      <c r="N90" s="73"/>
    </row>
    <row r="91" spans="1:14" s="42" customFormat="1" ht="18" customHeight="1">
      <c r="A91" s="58" t="str">
        <f t="array" ref="A91">INDEX(G:G,SMALL(IF($I$14:$I$107&gt;0,ROW($14:$107),4^8),ROW(G78)))&amp;""</f>
        <v/>
      </c>
      <c r="B91" s="59"/>
      <c r="C91" s="60" t="str">
        <f t="shared" si="5"/>
        <v/>
      </c>
      <c r="D91" s="61" t="str">
        <f t="shared" si="6"/>
        <v/>
      </c>
      <c r="E91" s="61" t="str">
        <f t="shared" si="7"/>
        <v/>
      </c>
      <c r="F91" s="62" t="str">
        <f t="shared" si="8"/>
        <v/>
      </c>
      <c r="G91" s="63" t="s">
        <v>272</v>
      </c>
      <c r="H91" s="65" t="s">
        <v>273</v>
      </c>
      <c r="I91" s="56">
        <f>('[1]Z08_1 一般公共预算财政拨款基本支出决算明细表(财决08-'!CE9)*1</f>
        <v>0</v>
      </c>
      <c r="J91" s="47"/>
      <c r="K91" s="46"/>
      <c r="L91" s="47" t="str">
        <f t="shared" si="9"/>
        <v/>
      </c>
      <c r="M91" s="46"/>
      <c r="N91" s="73"/>
    </row>
    <row r="92" spans="1:14" s="42" customFormat="1" ht="18" customHeight="1">
      <c r="A92" s="58" t="str">
        <f t="array" ref="A92">INDEX(G:G,SMALL(IF($I$14:$I$107&gt;0,ROW($14:$107),4^8),ROW(G79)))&amp;""</f>
        <v/>
      </c>
      <c r="B92" s="59"/>
      <c r="C92" s="60" t="str">
        <f t="shared" si="5"/>
        <v/>
      </c>
      <c r="D92" s="61" t="str">
        <f t="shared" si="6"/>
        <v/>
      </c>
      <c r="E92" s="61" t="str">
        <f t="shared" si="7"/>
        <v/>
      </c>
      <c r="F92" s="62" t="str">
        <f t="shared" si="8"/>
        <v/>
      </c>
      <c r="G92" s="63" t="s">
        <v>274</v>
      </c>
      <c r="H92" s="65" t="s">
        <v>252</v>
      </c>
      <c r="I92" s="56">
        <f>('[1]Z08_1 一般公共预算财政拨款基本支出决算明细表(财决08-'!CF9)*1</f>
        <v>28.19</v>
      </c>
      <c r="J92" s="47"/>
      <c r="K92" s="46"/>
      <c r="L92" s="47" t="str">
        <f t="shared" si="9"/>
        <v/>
      </c>
      <c r="M92" s="46"/>
      <c r="N92" s="73"/>
    </row>
    <row r="93" spans="1:14" s="42" customFormat="1" ht="18" customHeight="1">
      <c r="A93" s="58" t="str">
        <f t="array" ref="A93">INDEX(G:G,SMALL(IF($I$14:$I$107&gt;0,ROW($14:$107),4^8),ROW(G80)))&amp;""</f>
        <v/>
      </c>
      <c r="B93" s="59"/>
      <c r="C93" s="60" t="str">
        <f t="shared" si="5"/>
        <v/>
      </c>
      <c r="D93" s="61" t="str">
        <f t="shared" si="6"/>
        <v/>
      </c>
      <c r="E93" s="61" t="str">
        <f t="shared" si="7"/>
        <v/>
      </c>
      <c r="F93" s="62" t="str">
        <f t="shared" si="8"/>
        <v/>
      </c>
      <c r="G93" s="63" t="s">
        <v>275</v>
      </c>
      <c r="H93" s="65" t="s">
        <v>254</v>
      </c>
      <c r="I93" s="56">
        <f>('[1]Z08_1 一般公共预算财政拨款基本支出决算明细表(财决08-'!CG9)*1</f>
        <v>0</v>
      </c>
      <c r="J93" s="47"/>
      <c r="K93" s="46"/>
      <c r="L93" s="47" t="str">
        <f t="shared" si="9"/>
        <v/>
      </c>
      <c r="M93" s="46"/>
      <c r="N93" s="73"/>
    </row>
    <row r="94" spans="1:14" s="42" customFormat="1" ht="18" customHeight="1">
      <c r="A94" s="58" t="str">
        <f t="array" ref="A94">INDEX(G:G,SMALL(IF($I$14:$I$107&gt;0,ROW($14:$107),4^8),ROW(G81)))&amp;""</f>
        <v/>
      </c>
      <c r="B94" s="59"/>
      <c r="C94" s="60" t="str">
        <f t="shared" si="5"/>
        <v/>
      </c>
      <c r="D94" s="61" t="str">
        <f t="shared" si="6"/>
        <v/>
      </c>
      <c r="E94" s="61" t="str">
        <f t="shared" si="7"/>
        <v/>
      </c>
      <c r="F94" s="62" t="str">
        <f t="shared" si="8"/>
        <v/>
      </c>
      <c r="G94" s="63" t="s">
        <v>276</v>
      </c>
      <c r="H94" s="65" t="s">
        <v>277</v>
      </c>
      <c r="I94" s="56">
        <v>0</v>
      </c>
      <c r="J94" s="47"/>
      <c r="K94" s="46"/>
      <c r="L94" s="47" t="str">
        <f t="shared" si="9"/>
        <v/>
      </c>
      <c r="M94" s="46"/>
      <c r="N94" s="73"/>
    </row>
    <row r="95" spans="1:14" s="42" customFormat="1" ht="18" customHeight="1">
      <c r="A95" s="58" t="str">
        <f t="array" ref="A95">INDEX(G:G,SMALL(IF($I$14:$I$107&gt;0,ROW($14:$107),4^8),ROW(G82)))&amp;""</f>
        <v/>
      </c>
      <c r="B95" s="59"/>
      <c r="C95" s="60" t="str">
        <f t="shared" si="5"/>
        <v/>
      </c>
      <c r="D95" s="61" t="str">
        <f t="shared" si="6"/>
        <v/>
      </c>
      <c r="E95" s="61" t="str">
        <f t="shared" si="7"/>
        <v/>
      </c>
      <c r="F95" s="62" t="str">
        <f t="shared" si="8"/>
        <v/>
      </c>
      <c r="G95" s="63" t="s">
        <v>278</v>
      </c>
      <c r="H95" s="65" t="s">
        <v>258</v>
      </c>
      <c r="I95" s="56">
        <f>('[1]Z08_1 一般公共预算财政拨款基本支出决算明细表(财决08-'!CI9)*1</f>
        <v>0</v>
      </c>
      <c r="J95" s="47"/>
      <c r="K95" s="46"/>
      <c r="L95" s="47" t="str">
        <f t="shared" si="9"/>
        <v/>
      </c>
      <c r="M95" s="46"/>
      <c r="N95" s="73"/>
    </row>
    <row r="96" spans="1:14" s="42" customFormat="1" ht="18" customHeight="1">
      <c r="A96" s="58" t="str">
        <f t="array" ref="A96">INDEX(G:G,SMALL(IF($I$14:$I$107&gt;0,ROW($14:$107),4^8),ROW(G83)))&amp;""</f>
        <v/>
      </c>
      <c r="B96" s="59"/>
      <c r="C96" s="60" t="str">
        <f t="shared" si="5"/>
        <v/>
      </c>
      <c r="D96" s="61" t="str">
        <f t="shared" si="6"/>
        <v/>
      </c>
      <c r="E96" s="61" t="str">
        <f t="shared" si="7"/>
        <v/>
      </c>
      <c r="F96" s="62" t="str">
        <f t="shared" si="8"/>
        <v/>
      </c>
      <c r="G96" s="63" t="s">
        <v>279</v>
      </c>
      <c r="H96" s="64" t="s">
        <v>280</v>
      </c>
      <c r="I96" s="56">
        <f>('[1]Z08_1 一般公共预算财政拨款基本支出决算明细表(财决08-'!CJ9)*1</f>
        <v>0</v>
      </c>
      <c r="J96" s="47"/>
      <c r="K96" s="46"/>
      <c r="L96" s="47" t="str">
        <f t="shared" si="9"/>
        <v/>
      </c>
      <c r="M96" s="46"/>
      <c r="N96" s="73"/>
    </row>
    <row r="97" spans="1:14" s="42" customFormat="1" ht="18" customHeight="1">
      <c r="A97" s="58" t="str">
        <f t="array" ref="A97">INDEX(G:G,SMALL(IF($I$14:$I$107&gt;0,ROW($14:$107),4^8),ROW(G84)))&amp;""</f>
        <v/>
      </c>
      <c r="B97" s="59"/>
      <c r="C97" s="60" t="str">
        <f t="shared" si="5"/>
        <v/>
      </c>
      <c r="D97" s="61" t="str">
        <f t="shared" si="6"/>
        <v/>
      </c>
      <c r="E97" s="61" t="str">
        <f t="shared" si="7"/>
        <v/>
      </c>
      <c r="F97" s="62" t="str">
        <f t="shared" si="8"/>
        <v/>
      </c>
      <c r="G97" s="63" t="s">
        <v>281</v>
      </c>
      <c r="H97" s="65" t="s">
        <v>282</v>
      </c>
      <c r="I97" s="56">
        <f>('[1]Z08_1 一般公共预算财政拨款基本支出决算明细表(财决08-'!CK9)*1</f>
        <v>0</v>
      </c>
      <c r="J97" s="47"/>
      <c r="K97" s="46"/>
      <c r="L97" s="47" t="str">
        <f t="shared" si="9"/>
        <v/>
      </c>
      <c r="M97" s="46"/>
      <c r="N97" s="73"/>
    </row>
    <row r="98" spans="1:14" s="42" customFormat="1" ht="18" customHeight="1">
      <c r="A98" s="58" t="str">
        <f t="array" ref="A98">INDEX(G:G,SMALL(IF($I$14:$I$107&gt;0,ROW($14:$107),4^8),ROW(G85)))&amp;""</f>
        <v/>
      </c>
      <c r="B98" s="59"/>
      <c r="C98" s="60" t="str">
        <f t="shared" si="5"/>
        <v/>
      </c>
      <c r="D98" s="61" t="str">
        <f t="shared" si="6"/>
        <v/>
      </c>
      <c r="E98" s="61" t="str">
        <f t="shared" si="7"/>
        <v/>
      </c>
      <c r="F98" s="62" t="str">
        <f t="shared" si="8"/>
        <v/>
      </c>
      <c r="G98" s="63" t="s">
        <v>283</v>
      </c>
      <c r="H98" s="65" t="s">
        <v>284</v>
      </c>
      <c r="I98" s="56">
        <f>('[1]Z08_1 一般公共预算财政拨款基本支出决算明细表(财决08-'!CL9)*1</f>
        <v>0</v>
      </c>
      <c r="J98" s="47"/>
      <c r="K98" s="46"/>
      <c r="L98" s="47" t="str">
        <f t="shared" si="9"/>
        <v/>
      </c>
      <c r="M98" s="46"/>
      <c r="N98" s="73"/>
    </row>
    <row r="99" spans="1:14" s="42" customFormat="1" ht="18" customHeight="1">
      <c r="A99" s="58" t="str">
        <f t="array" ref="A99">INDEX(G:G,SMALL(IF($I$14:$I$107&gt;0,ROW($14:$107),4^8),ROW(G86)))&amp;""</f>
        <v/>
      </c>
      <c r="B99" s="59"/>
      <c r="C99" s="60" t="str">
        <f t="shared" si="5"/>
        <v/>
      </c>
      <c r="D99" s="61" t="str">
        <f t="shared" si="6"/>
        <v/>
      </c>
      <c r="E99" s="61" t="str">
        <f t="shared" si="7"/>
        <v/>
      </c>
      <c r="F99" s="62" t="str">
        <f t="shared" si="8"/>
        <v/>
      </c>
      <c r="G99" s="63" t="s">
        <v>285</v>
      </c>
      <c r="H99" s="65" t="s">
        <v>286</v>
      </c>
      <c r="I99" s="56">
        <f>('[1]Z08_1 一般公共预算财政拨款基本支出决算明细表(财决08-'!CM9)*1</f>
        <v>0</v>
      </c>
      <c r="J99" s="47"/>
      <c r="K99" s="46"/>
      <c r="L99" s="47" t="str">
        <f t="shared" si="9"/>
        <v/>
      </c>
      <c r="M99" s="46"/>
      <c r="N99" s="73"/>
    </row>
    <row r="100" spans="1:14" s="42" customFormat="1" ht="18" customHeight="1">
      <c r="A100" s="58" t="str">
        <f t="array" ref="A100">INDEX(G:G,SMALL(IF($I$14:$I$107&gt;0,ROW($14:$107),4^8),ROW(G87)))&amp;""</f>
        <v/>
      </c>
      <c r="B100" s="59"/>
      <c r="C100" s="60" t="str">
        <f t="shared" si="5"/>
        <v/>
      </c>
      <c r="D100" s="61" t="str">
        <f t="shared" si="6"/>
        <v/>
      </c>
      <c r="E100" s="61" t="str">
        <f t="shared" si="7"/>
        <v/>
      </c>
      <c r="F100" s="62" t="str">
        <f t="shared" si="8"/>
        <v/>
      </c>
      <c r="G100" s="63" t="s">
        <v>287</v>
      </c>
      <c r="H100" s="65" t="s">
        <v>288</v>
      </c>
      <c r="I100" s="56">
        <f>('[1]Z08_1 一般公共预算财政拨款基本支出决算明细表(财决08-'!CN9)*1</f>
        <v>0</v>
      </c>
      <c r="J100" s="47"/>
      <c r="K100" s="46"/>
      <c r="L100" s="47" t="str">
        <f t="shared" si="9"/>
        <v/>
      </c>
      <c r="M100" s="46"/>
      <c r="N100" s="73"/>
    </row>
    <row r="101" spans="1:14" s="42" customFormat="1" ht="18" customHeight="1">
      <c r="A101" s="58" t="str">
        <f t="array" ref="A101">INDEX(G:G,SMALL(IF($I$14:$I$107&gt;0,ROW($14:$107),4^8),ROW(G88)))&amp;""</f>
        <v/>
      </c>
      <c r="B101" s="59"/>
      <c r="C101" s="60" t="str">
        <f t="shared" si="5"/>
        <v/>
      </c>
      <c r="D101" s="61" t="str">
        <f t="shared" si="6"/>
        <v/>
      </c>
      <c r="E101" s="61" t="str">
        <f t="shared" si="7"/>
        <v/>
      </c>
      <c r="F101" s="62" t="str">
        <f t="shared" si="8"/>
        <v/>
      </c>
      <c r="G101" s="63" t="s">
        <v>289</v>
      </c>
      <c r="H101" s="64" t="s">
        <v>290</v>
      </c>
      <c r="I101" s="56">
        <f>('[1]Z08_1 一般公共预算财政拨款基本支出决算明细表(财决08-'!CO9)*1</f>
        <v>0</v>
      </c>
      <c r="J101" s="47"/>
      <c r="K101" s="46"/>
      <c r="L101" s="47" t="str">
        <f t="shared" si="9"/>
        <v/>
      </c>
      <c r="M101" s="46"/>
      <c r="N101" s="73"/>
    </row>
    <row r="102" spans="1:14" s="42" customFormat="1" ht="18" customHeight="1">
      <c r="A102" s="58" t="str">
        <f t="array" ref="A102">INDEX(G:G,SMALL(IF($I$14:$I$107&gt;0,ROW($14:$107),4^8),ROW(G89)))&amp;""</f>
        <v/>
      </c>
      <c r="B102" s="59"/>
      <c r="C102" s="60" t="str">
        <f t="shared" si="5"/>
        <v/>
      </c>
      <c r="D102" s="61" t="str">
        <f t="shared" si="6"/>
        <v/>
      </c>
      <c r="E102" s="61" t="str">
        <f t="shared" si="7"/>
        <v/>
      </c>
      <c r="F102" s="62" t="str">
        <f t="shared" si="8"/>
        <v/>
      </c>
      <c r="G102" s="63" t="s">
        <v>291</v>
      </c>
      <c r="H102" s="65" t="s">
        <v>292</v>
      </c>
      <c r="I102" s="56">
        <f>('[1]Z08_1 一般公共预算财政拨款基本支出决算明细表(财决08-'!CP9)*1</f>
        <v>0</v>
      </c>
      <c r="J102" s="47"/>
      <c r="K102" s="46"/>
      <c r="L102" s="47" t="str">
        <f t="shared" si="9"/>
        <v/>
      </c>
      <c r="M102" s="46"/>
      <c r="N102" s="73"/>
    </row>
    <row r="103" spans="1:14" s="42" customFormat="1" ht="18" customHeight="1">
      <c r="A103" s="58" t="str">
        <f t="array" ref="A103">INDEX(G:G,SMALL(IF($I$14:$I$107&gt;0,ROW($14:$107),4^8),ROW(G90)))&amp;""</f>
        <v/>
      </c>
      <c r="B103" s="59"/>
      <c r="C103" s="60" t="str">
        <f t="shared" si="5"/>
        <v/>
      </c>
      <c r="D103" s="61" t="str">
        <f t="shared" si="6"/>
        <v/>
      </c>
      <c r="E103" s="61" t="str">
        <f t="shared" si="7"/>
        <v/>
      </c>
      <c r="F103" s="62" t="str">
        <f t="shared" si="8"/>
        <v/>
      </c>
      <c r="G103" s="63" t="s">
        <v>293</v>
      </c>
      <c r="H103" s="65" t="s">
        <v>294</v>
      </c>
      <c r="I103" s="56">
        <f>('[1]Z08_1 一般公共预算财政拨款基本支出决算明细表(财决08-'!CQ9)*1</f>
        <v>0</v>
      </c>
      <c r="J103" s="47"/>
      <c r="K103" s="46"/>
      <c r="L103" s="47" t="str">
        <f t="shared" si="9"/>
        <v/>
      </c>
      <c r="M103" s="46"/>
      <c r="N103" s="73"/>
    </row>
    <row r="104" spans="1:14" s="42" customFormat="1" ht="18" customHeight="1">
      <c r="A104" s="58" t="str">
        <f t="array" ref="A104">INDEX(G:G,SMALL(IF($I$14:$I$107&gt;0,ROW($14:$107),4^8),ROW(G91)))&amp;""</f>
        <v/>
      </c>
      <c r="B104" s="59"/>
      <c r="C104" s="60" t="str">
        <f t="shared" si="5"/>
        <v/>
      </c>
      <c r="D104" s="61" t="str">
        <f t="shared" si="6"/>
        <v/>
      </c>
      <c r="E104" s="61" t="str">
        <f t="shared" si="7"/>
        <v/>
      </c>
      <c r="F104" s="62" t="str">
        <f t="shared" si="8"/>
        <v/>
      </c>
      <c r="G104" s="63" t="s">
        <v>295</v>
      </c>
      <c r="H104" s="64" t="s">
        <v>296</v>
      </c>
      <c r="I104" s="56">
        <f>('[1]Z08_1 一般公共预算财政拨款基本支出决算明细表(财决08-'!CR9)*1</f>
        <v>0</v>
      </c>
      <c r="J104" s="47"/>
      <c r="K104" s="46"/>
      <c r="L104" s="47" t="str">
        <f t="shared" si="9"/>
        <v/>
      </c>
      <c r="M104" s="46"/>
      <c r="N104" s="73"/>
    </row>
    <row r="105" spans="1:14" s="42" customFormat="1" ht="18" customHeight="1">
      <c r="A105" s="58" t="str">
        <f t="array" ref="A105">INDEX(G:G,SMALL(IF($I$14:$I$107&gt;0,ROW($14:$107),4^8),ROW(G92)))&amp;""</f>
        <v/>
      </c>
      <c r="B105" s="59"/>
      <c r="C105" s="60" t="str">
        <f t="shared" si="5"/>
        <v/>
      </c>
      <c r="D105" s="61" t="str">
        <f t="shared" si="6"/>
        <v/>
      </c>
      <c r="E105" s="61" t="str">
        <f t="shared" si="7"/>
        <v/>
      </c>
      <c r="F105" s="62" t="str">
        <f t="shared" si="8"/>
        <v/>
      </c>
      <c r="G105" s="63" t="s">
        <v>297</v>
      </c>
      <c r="H105" s="65" t="s">
        <v>298</v>
      </c>
      <c r="I105" s="56">
        <f>('[1]Z08_1 一般公共预算财政拨款基本支出决算明细表(财决08-'!CS9)*1</f>
        <v>0</v>
      </c>
      <c r="J105" s="47"/>
      <c r="K105" s="46"/>
      <c r="L105" s="47" t="str">
        <f t="shared" si="9"/>
        <v/>
      </c>
      <c r="M105" s="46"/>
      <c r="N105" s="73"/>
    </row>
    <row r="106" spans="1:14" s="42" customFormat="1" ht="18" customHeight="1">
      <c r="A106" s="58" t="str">
        <f t="array" ref="A106">INDEX(G:G,SMALL(IF($I$14:$I$107&gt;0,ROW($14:$107),4^8),ROW(G93)))&amp;""</f>
        <v/>
      </c>
      <c r="B106" s="59"/>
      <c r="C106" s="60" t="str">
        <f t="shared" si="5"/>
        <v/>
      </c>
      <c r="D106" s="61" t="str">
        <f t="shared" si="6"/>
        <v/>
      </c>
      <c r="E106" s="61" t="str">
        <f t="shared" si="7"/>
        <v/>
      </c>
      <c r="F106" s="62" t="str">
        <f t="shared" si="8"/>
        <v/>
      </c>
      <c r="G106" s="63" t="s">
        <v>299</v>
      </c>
      <c r="H106" s="65" t="s">
        <v>300</v>
      </c>
      <c r="I106" s="56">
        <v>0</v>
      </c>
      <c r="J106" s="47"/>
      <c r="K106" s="46"/>
      <c r="L106" s="47" t="str">
        <f t="shared" si="9"/>
        <v/>
      </c>
      <c r="M106" s="46"/>
      <c r="N106" s="73"/>
    </row>
    <row r="107" spans="1:14" s="42" customFormat="1" ht="18" customHeight="1">
      <c r="A107" s="58" t="str">
        <f t="array" ref="A107">INDEX(G:G,SMALL(IF($I$14:$I$107&gt;0,ROW($14:$107),4^8),ROW(G94)))&amp;""</f>
        <v/>
      </c>
      <c r="B107" s="59"/>
      <c r="C107" s="60" t="str">
        <f t="shared" si="5"/>
        <v/>
      </c>
      <c r="D107" s="61" t="str">
        <f t="shared" si="6"/>
        <v/>
      </c>
      <c r="E107" s="61" t="str">
        <f t="shared" si="7"/>
        <v/>
      </c>
      <c r="F107" s="62" t="str">
        <f t="shared" si="8"/>
        <v/>
      </c>
      <c r="G107" s="63" t="s">
        <v>301</v>
      </c>
      <c r="H107" s="65" t="s">
        <v>296</v>
      </c>
      <c r="I107" s="56">
        <v>0</v>
      </c>
      <c r="J107" s="47"/>
      <c r="K107" s="46"/>
      <c r="L107" s="47" t="str">
        <f t="shared" si="9"/>
        <v/>
      </c>
      <c r="M107" s="46"/>
      <c r="N107" s="73"/>
    </row>
    <row r="108" spans="1:14">
      <c r="A108" s="76"/>
      <c r="B108" s="76"/>
      <c r="C108" s="77"/>
    </row>
    <row r="109" spans="1:14">
      <c r="A109" s="76"/>
      <c r="B109" s="76"/>
      <c r="C109" s="77"/>
    </row>
    <row r="110" spans="1:14">
      <c r="A110" s="76"/>
      <c r="B110" s="76"/>
      <c r="C110" s="77"/>
    </row>
    <row r="111" spans="1:14">
      <c r="A111" s="76"/>
      <c r="B111" s="76"/>
      <c r="C111" s="77"/>
      <c r="D111" s="78"/>
    </row>
  </sheetData>
  <mergeCells count="9">
    <mergeCell ref="A1:F1"/>
    <mergeCell ref="A8:C8"/>
    <mergeCell ref="A12:C12"/>
    <mergeCell ref="A13:C13"/>
    <mergeCell ref="C9:C11"/>
    <mergeCell ref="D8:D11"/>
    <mergeCell ref="E8:E11"/>
    <mergeCell ref="F8:F11"/>
    <mergeCell ref="A9:B11"/>
  </mergeCells>
  <phoneticPr fontId="37" type="noConversion"/>
  <conditionalFormatting sqref="A14:A107">
    <cfRule type="expression" dxfId="2" priority="3" stopIfTrue="1">
      <formula>ISNUMBER($D14)</formula>
    </cfRule>
  </conditionalFormatting>
  <conditionalFormatting sqref="B14:B107">
    <cfRule type="expression" dxfId="1" priority="2" stopIfTrue="1">
      <formula>ISNUMBER($D14)</formula>
    </cfRule>
  </conditionalFormatting>
  <conditionalFormatting sqref="C14:F107">
    <cfRule type="expression" dxfId="0" priority="1" stopIfTrue="1">
      <formula>ISNUMBER($D14)</formula>
    </cfRule>
  </conditionalFormatting>
  <pageMargins left="0.75" right="0.75" top="1" bottom="1" header="0.51180555555555596" footer="0.51180555555555596"/>
</worksheet>
</file>

<file path=xl/worksheets/sheet8.xml><?xml version="1.0" encoding="utf-8"?>
<worksheet xmlns="http://schemas.openxmlformats.org/spreadsheetml/2006/main" xmlns:r="http://schemas.openxmlformats.org/officeDocument/2006/relationships">
  <dimension ref="A1:HR23"/>
  <sheetViews>
    <sheetView workbookViewId="0">
      <selection activeCell="B10" sqref="B10"/>
    </sheetView>
  </sheetViews>
  <sheetFormatPr defaultColWidth="9" defaultRowHeight="14.25"/>
  <cols>
    <col min="1" max="1" width="53" style="4" customWidth="1"/>
    <col min="2" max="2" width="54.25" style="4" customWidth="1"/>
    <col min="3" max="16384" width="9" style="4"/>
  </cols>
  <sheetData>
    <row r="1" spans="1:226" ht="25.5">
      <c r="A1" s="207" t="s">
        <v>336</v>
      </c>
      <c r="B1" s="207"/>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c r="HL1" s="26"/>
      <c r="HM1" s="26"/>
      <c r="HN1" s="26"/>
      <c r="HO1" s="26"/>
      <c r="HP1" s="26"/>
      <c r="HQ1" s="26"/>
      <c r="HR1" s="26"/>
    </row>
    <row r="2" spans="1:226" ht="22.5">
      <c r="A2" s="27"/>
      <c r="B2" s="18" t="s">
        <v>302</v>
      </c>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row>
    <row r="3" spans="1:226">
      <c r="A3" s="7" t="str">
        <f>'[2]01收入支出决算总表'!A3</f>
        <v>部门：益阳市卫生计生综合监督执法局</v>
      </c>
      <c r="B3" s="28" t="s">
        <v>303</v>
      </c>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row>
    <row r="4" spans="1:226" ht="23.1" customHeight="1">
      <c r="A4" s="29" t="s">
        <v>304</v>
      </c>
      <c r="B4" s="29" t="s">
        <v>8</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row>
    <row r="5" spans="1:226" ht="23.1" customHeight="1">
      <c r="A5" s="31" t="s">
        <v>305</v>
      </c>
      <c r="B5" s="32">
        <f>'[1]CS05 部门决算相关信息统计表'!$D$6</f>
        <v>49.91</v>
      </c>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c r="DP5" s="30"/>
      <c r="DQ5" s="30"/>
      <c r="DR5" s="30"/>
      <c r="DS5" s="30"/>
      <c r="DT5" s="30"/>
      <c r="DU5" s="30"/>
      <c r="DV5" s="30"/>
      <c r="DW5" s="30"/>
      <c r="DX5" s="30"/>
      <c r="DY5" s="30"/>
      <c r="DZ5" s="30"/>
      <c r="EA5" s="30"/>
      <c r="EB5" s="30"/>
      <c r="EC5" s="30"/>
      <c r="ED5" s="30"/>
      <c r="EE5" s="30"/>
      <c r="EF5" s="30"/>
      <c r="EG5" s="30"/>
      <c r="EH5" s="30"/>
      <c r="EI5" s="30"/>
      <c r="EJ5" s="30"/>
      <c r="EK5" s="30"/>
      <c r="EL5" s="30"/>
      <c r="EM5" s="30"/>
      <c r="EN5" s="30"/>
      <c r="EO5" s="30"/>
      <c r="EP5" s="30"/>
      <c r="EQ5" s="30"/>
      <c r="ER5" s="30"/>
      <c r="ES5" s="30"/>
      <c r="ET5" s="30"/>
      <c r="EU5" s="30"/>
      <c r="EV5" s="30"/>
      <c r="EW5" s="30"/>
      <c r="EX5" s="30"/>
      <c r="EY5" s="30"/>
      <c r="EZ5" s="30"/>
      <c r="FA5" s="30"/>
      <c r="FB5" s="30"/>
      <c r="FC5" s="30"/>
      <c r="FD5" s="30"/>
      <c r="FE5" s="30"/>
      <c r="FF5" s="30"/>
      <c r="FG5" s="30"/>
      <c r="FH5" s="30"/>
      <c r="FI5" s="30"/>
      <c r="FJ5" s="30"/>
      <c r="FK5" s="30"/>
      <c r="FL5" s="30"/>
      <c r="FM5" s="30"/>
      <c r="FN5" s="30"/>
      <c r="FO5" s="30"/>
      <c r="FP5" s="30"/>
      <c r="FQ5" s="30"/>
      <c r="FR5" s="30"/>
      <c r="FS5" s="30"/>
      <c r="FT5" s="30"/>
      <c r="FU5" s="30"/>
      <c r="FV5" s="30"/>
      <c r="FW5" s="30"/>
      <c r="FX5" s="30"/>
      <c r="FY5" s="30"/>
      <c r="FZ5" s="30"/>
      <c r="GA5" s="30"/>
      <c r="GB5" s="30"/>
      <c r="GC5" s="30"/>
      <c r="GD5" s="30"/>
      <c r="GE5" s="30"/>
      <c r="GF5" s="30"/>
      <c r="GG5" s="30"/>
      <c r="GH5" s="30"/>
      <c r="GI5" s="30"/>
      <c r="GJ5" s="30"/>
      <c r="GK5" s="30"/>
      <c r="GL5" s="30"/>
      <c r="GM5" s="30"/>
      <c r="GN5" s="30"/>
      <c r="GO5" s="30"/>
      <c r="GP5" s="30"/>
      <c r="GQ5" s="30"/>
      <c r="GR5" s="30"/>
      <c r="GS5" s="30"/>
      <c r="GT5" s="30"/>
      <c r="GU5" s="30"/>
      <c r="GV5" s="30"/>
      <c r="GW5" s="30"/>
      <c r="GX5" s="30"/>
      <c r="GY5" s="30"/>
      <c r="GZ5" s="30"/>
      <c r="HA5" s="30"/>
      <c r="HB5" s="30"/>
      <c r="HC5" s="30"/>
      <c r="HD5" s="30"/>
      <c r="HE5" s="30"/>
      <c r="HF5" s="30"/>
      <c r="HG5" s="30"/>
      <c r="HH5" s="30"/>
      <c r="HI5" s="30"/>
      <c r="HJ5" s="30"/>
      <c r="HK5" s="30"/>
      <c r="HL5" s="30"/>
      <c r="HM5" s="30"/>
      <c r="HN5" s="30"/>
      <c r="HO5" s="30"/>
      <c r="HP5" s="30"/>
      <c r="HQ5" s="30"/>
      <c r="HR5" s="30"/>
    </row>
    <row r="6" spans="1:226" ht="23.1" customHeight="1">
      <c r="A6" s="33" t="s">
        <v>306</v>
      </c>
      <c r="B6" s="32">
        <f>'[1]CS05 部门决算相关信息统计表'!$D$7</f>
        <v>0</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c r="FC6" s="30"/>
      <c r="FD6" s="30"/>
      <c r="FE6" s="30"/>
      <c r="FF6" s="30"/>
      <c r="FG6" s="30"/>
      <c r="FH6" s="30"/>
      <c r="FI6" s="30"/>
      <c r="FJ6" s="30"/>
      <c r="FK6" s="30"/>
      <c r="FL6" s="30"/>
      <c r="FM6" s="30"/>
      <c r="FN6" s="30"/>
      <c r="FO6" s="30"/>
      <c r="FP6" s="30"/>
      <c r="FQ6" s="30"/>
      <c r="FR6" s="30"/>
      <c r="FS6" s="30"/>
      <c r="FT6" s="30"/>
      <c r="FU6" s="30"/>
      <c r="FV6" s="30"/>
      <c r="FW6" s="30"/>
      <c r="FX6" s="30"/>
      <c r="FY6" s="30"/>
      <c r="FZ6" s="30"/>
      <c r="GA6" s="30"/>
      <c r="GB6" s="30"/>
      <c r="GC6" s="30"/>
      <c r="GD6" s="30"/>
      <c r="GE6" s="30"/>
      <c r="GF6" s="30"/>
      <c r="GG6" s="30"/>
      <c r="GH6" s="30"/>
      <c r="GI6" s="30"/>
      <c r="GJ6" s="30"/>
      <c r="GK6" s="30"/>
      <c r="GL6" s="30"/>
      <c r="GM6" s="30"/>
      <c r="GN6" s="30"/>
      <c r="GO6" s="30"/>
      <c r="GP6" s="30"/>
      <c r="GQ6" s="30"/>
      <c r="GR6" s="30"/>
      <c r="GS6" s="30"/>
      <c r="GT6" s="30"/>
      <c r="GU6" s="30"/>
      <c r="GV6" s="30"/>
      <c r="GW6" s="30"/>
      <c r="GX6" s="30"/>
      <c r="GY6" s="30"/>
      <c r="GZ6" s="30"/>
      <c r="HA6" s="30"/>
      <c r="HB6" s="30"/>
      <c r="HC6" s="30"/>
      <c r="HD6" s="30"/>
      <c r="HE6" s="30"/>
      <c r="HF6" s="30"/>
      <c r="HG6" s="30"/>
      <c r="HH6" s="30"/>
      <c r="HI6" s="30"/>
      <c r="HJ6" s="30"/>
      <c r="HK6" s="30"/>
      <c r="HL6" s="30"/>
      <c r="HM6" s="30"/>
      <c r="HN6" s="30"/>
      <c r="HO6" s="30"/>
      <c r="HP6" s="30"/>
      <c r="HQ6" s="30"/>
      <c r="HR6" s="30"/>
    </row>
    <row r="7" spans="1:226" ht="23.1" customHeight="1">
      <c r="A7" s="33" t="s">
        <v>307</v>
      </c>
      <c r="B7" s="32">
        <f>'[1]CS05 部门决算相关信息统计表'!$D$8</f>
        <v>42.78</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c r="FN7" s="30"/>
      <c r="FO7" s="30"/>
      <c r="FP7" s="30"/>
      <c r="FQ7" s="30"/>
      <c r="FR7" s="30"/>
      <c r="FS7" s="30"/>
      <c r="FT7" s="30"/>
      <c r="FU7" s="30"/>
      <c r="FV7" s="30"/>
      <c r="FW7" s="30"/>
      <c r="FX7" s="30"/>
      <c r="FY7" s="30"/>
      <c r="FZ7" s="30"/>
      <c r="GA7" s="30"/>
      <c r="GB7" s="30"/>
      <c r="GC7" s="30"/>
      <c r="GD7" s="30"/>
      <c r="GE7" s="30"/>
      <c r="GF7" s="30"/>
      <c r="GG7" s="30"/>
      <c r="GH7" s="30"/>
      <c r="GI7" s="30"/>
      <c r="GJ7" s="30"/>
      <c r="GK7" s="30"/>
      <c r="GL7" s="30"/>
      <c r="GM7" s="30"/>
      <c r="GN7" s="30"/>
      <c r="GO7" s="30"/>
      <c r="GP7" s="30"/>
      <c r="GQ7" s="30"/>
      <c r="GR7" s="30"/>
      <c r="GS7" s="30"/>
      <c r="GT7" s="30"/>
      <c r="GU7" s="30"/>
      <c r="GV7" s="30"/>
      <c r="GW7" s="30"/>
      <c r="GX7" s="30"/>
      <c r="GY7" s="30"/>
      <c r="GZ7" s="30"/>
      <c r="HA7" s="30"/>
      <c r="HB7" s="30"/>
      <c r="HC7" s="30"/>
      <c r="HD7" s="30"/>
      <c r="HE7" s="30"/>
      <c r="HF7" s="30"/>
      <c r="HG7" s="30"/>
      <c r="HH7" s="30"/>
      <c r="HI7" s="30"/>
      <c r="HJ7" s="30"/>
      <c r="HK7" s="30"/>
      <c r="HL7" s="30"/>
      <c r="HM7" s="30"/>
      <c r="HN7" s="30"/>
      <c r="HO7" s="30"/>
      <c r="HP7" s="30"/>
      <c r="HQ7" s="30"/>
      <c r="HR7" s="30"/>
    </row>
    <row r="8" spans="1:226" ht="23.1" customHeight="1">
      <c r="A8" s="33" t="s">
        <v>308</v>
      </c>
      <c r="B8" s="32">
        <f>'[1]CS05 部门决算相关信息统计表'!$D$9</f>
        <v>28.19</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c r="HA8" s="30"/>
      <c r="HB8" s="30"/>
      <c r="HC8" s="30"/>
      <c r="HD8" s="30"/>
      <c r="HE8" s="30"/>
      <c r="HF8" s="30"/>
      <c r="HG8" s="30"/>
      <c r="HH8" s="30"/>
      <c r="HI8" s="30"/>
      <c r="HJ8" s="30"/>
      <c r="HK8" s="30"/>
      <c r="HL8" s="30"/>
      <c r="HM8" s="30"/>
      <c r="HN8" s="30"/>
      <c r="HO8" s="30"/>
      <c r="HP8" s="30"/>
      <c r="HQ8" s="30"/>
      <c r="HR8" s="30"/>
    </row>
    <row r="9" spans="1:226" ht="23.1" customHeight="1">
      <c r="A9" s="33" t="s">
        <v>309</v>
      </c>
      <c r="B9" s="32">
        <f>'[1]CS05 部门决算相关信息统计表'!$D$10</f>
        <v>14.59</v>
      </c>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c r="FD9" s="30"/>
      <c r="FE9" s="30"/>
      <c r="FF9" s="30"/>
      <c r="FG9" s="30"/>
      <c r="FH9" s="30"/>
      <c r="FI9" s="30"/>
      <c r="FJ9" s="30"/>
      <c r="FK9" s="30"/>
      <c r="FL9" s="30"/>
      <c r="FM9" s="30"/>
      <c r="FN9" s="30"/>
      <c r="FO9" s="30"/>
      <c r="FP9" s="30"/>
      <c r="FQ9" s="30"/>
      <c r="FR9" s="30"/>
      <c r="FS9" s="30"/>
      <c r="FT9" s="30"/>
      <c r="FU9" s="30"/>
      <c r="FV9" s="30"/>
      <c r="FW9" s="30"/>
      <c r="FX9" s="30"/>
      <c r="FY9" s="30"/>
      <c r="FZ9" s="30"/>
      <c r="GA9" s="30"/>
      <c r="GB9" s="30"/>
      <c r="GC9" s="30"/>
      <c r="GD9" s="30"/>
      <c r="GE9" s="30"/>
      <c r="GF9" s="30"/>
      <c r="GG9" s="30"/>
      <c r="GH9" s="30"/>
      <c r="GI9" s="30"/>
      <c r="GJ9" s="30"/>
      <c r="GK9" s="30"/>
      <c r="GL9" s="30"/>
      <c r="GM9" s="30"/>
      <c r="GN9" s="30"/>
      <c r="GO9" s="30"/>
      <c r="GP9" s="30"/>
      <c r="GQ9" s="30"/>
      <c r="GR9" s="30"/>
      <c r="GS9" s="30"/>
      <c r="GT9" s="30"/>
      <c r="GU9" s="30"/>
      <c r="GV9" s="30"/>
      <c r="GW9" s="30"/>
      <c r="GX9" s="30"/>
      <c r="GY9" s="30"/>
      <c r="GZ9" s="30"/>
      <c r="HA9" s="30"/>
      <c r="HB9" s="30"/>
      <c r="HC9" s="30"/>
      <c r="HD9" s="30"/>
      <c r="HE9" s="30"/>
      <c r="HF9" s="30"/>
      <c r="HG9" s="30"/>
      <c r="HH9" s="30"/>
      <c r="HI9" s="30"/>
      <c r="HJ9" s="30"/>
      <c r="HK9" s="30"/>
      <c r="HL9" s="30"/>
      <c r="HM9" s="30"/>
      <c r="HN9" s="30"/>
      <c r="HO9" s="30"/>
      <c r="HP9" s="30"/>
      <c r="HQ9" s="30"/>
      <c r="HR9" s="30"/>
    </row>
    <row r="10" spans="1:226" ht="23.1" customHeight="1">
      <c r="A10" s="33" t="s">
        <v>310</v>
      </c>
      <c r="B10" s="32">
        <f>'[1]CS05 部门决算相关信息统计表'!$D$11</f>
        <v>7.13</v>
      </c>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row>
    <row r="11" spans="1:226" ht="23.1" customHeight="1">
      <c r="A11" s="31" t="s">
        <v>311</v>
      </c>
      <c r="B11" s="34"/>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row>
    <row r="12" spans="1:226" ht="23.1" customHeight="1">
      <c r="A12" s="33" t="s">
        <v>312</v>
      </c>
      <c r="B12" s="35">
        <f>'[1]CS05 部门决算相关信息统计表'!$D$16</f>
        <v>0</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row>
    <row r="13" spans="1:226" ht="23.1" customHeight="1">
      <c r="A13" s="33" t="s">
        <v>313</v>
      </c>
      <c r="B13" s="35">
        <f>'[1]CS05 部门决算相关信息统计表'!$D$17</f>
        <v>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row>
    <row r="14" spans="1:226" ht="23.1" customHeight="1">
      <c r="A14" s="33" t="s">
        <v>314</v>
      </c>
      <c r="B14" s="35">
        <f>'[1]CS05 部门决算相关信息统计表'!$D$18</f>
        <v>1</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row>
    <row r="15" spans="1:226" ht="23.1" customHeight="1">
      <c r="A15" s="33" t="s">
        <v>315</v>
      </c>
      <c r="B15" s="35">
        <f>'[1]CS05 部门决算相关信息统计表'!$D$19</f>
        <v>3</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row>
    <row r="16" spans="1:226" ht="23.1" customHeight="1">
      <c r="A16" s="33" t="s">
        <v>316</v>
      </c>
      <c r="B16" s="35">
        <f>'[1]CS05 部门决算相关信息统计表'!$D$20+'[1]CS05 部门决算相关信息统计表'!$D$24</f>
        <v>40</v>
      </c>
    </row>
    <row r="17" spans="1:2" ht="23.1" customHeight="1">
      <c r="A17" s="33" t="s">
        <v>317</v>
      </c>
      <c r="B17" s="35">
        <f>'[1]CS05 部门决算相关信息统计表'!$D$22+'[1]CS05 部门决算相关信息统计表'!$D$25</f>
        <v>200</v>
      </c>
    </row>
    <row r="18" spans="1:2" s="25" customFormat="1" ht="15.75" customHeight="1">
      <c r="A18" s="12" t="s">
        <v>318</v>
      </c>
      <c r="B18" s="36"/>
    </row>
    <row r="19" spans="1:2" s="25" customFormat="1" ht="15.75" customHeight="1">
      <c r="A19" s="12" t="s">
        <v>94</v>
      </c>
      <c r="B19" s="36"/>
    </row>
    <row r="20" spans="1:2" ht="15.75" customHeight="1">
      <c r="A20" s="12" t="s">
        <v>319</v>
      </c>
      <c r="B20" s="37"/>
    </row>
    <row r="21" spans="1:2" ht="15.75" customHeight="1">
      <c r="A21" s="12" t="s">
        <v>320</v>
      </c>
      <c r="B21" s="38"/>
    </row>
    <row r="22" spans="1:2" ht="15.75" customHeight="1">
      <c r="A22" s="208" t="s">
        <v>321</v>
      </c>
      <c r="B22" s="208"/>
    </row>
    <row r="23" spans="1:2" ht="15.75" customHeight="1">
      <c r="A23" s="12" t="s">
        <v>322</v>
      </c>
      <c r="B23" s="12"/>
    </row>
  </sheetData>
  <mergeCells count="2">
    <mergeCell ref="A1:B1"/>
    <mergeCell ref="A22:B22"/>
  </mergeCells>
  <phoneticPr fontId="37" type="noConversion"/>
  <pageMargins left="0.75" right="0.75" top="1" bottom="1" header="0.51180555555555596" footer="0.51180555555555596"/>
</worksheet>
</file>

<file path=xl/worksheets/sheet9.xml><?xml version="1.0" encoding="utf-8"?>
<worksheet xmlns="http://schemas.openxmlformats.org/spreadsheetml/2006/main" xmlns:r="http://schemas.openxmlformats.org/officeDocument/2006/relationships">
  <dimension ref="A1:O12"/>
  <sheetViews>
    <sheetView workbookViewId="0">
      <selection sqref="A1:I1"/>
    </sheetView>
  </sheetViews>
  <sheetFormatPr defaultColWidth="9" defaultRowHeight="14.25"/>
  <cols>
    <col min="1" max="2" width="4.625" style="4" customWidth="1"/>
    <col min="3" max="3" width="33.5" style="4" customWidth="1"/>
    <col min="4" max="7" width="13.625" style="4" customWidth="1"/>
    <col min="8" max="8" width="13.625" style="5" customWidth="1"/>
    <col min="9" max="9" width="13.625" style="4" customWidth="1"/>
    <col min="10" max="11" width="10.625" style="6" customWidth="1"/>
    <col min="12" max="12" width="11.625" style="6" customWidth="1"/>
    <col min="13" max="13" width="11" style="6" customWidth="1"/>
    <col min="14" max="14" width="11" style="4" customWidth="1"/>
    <col min="15" max="15" width="14.625" style="4" customWidth="1"/>
    <col min="16" max="16384" width="9" style="4"/>
  </cols>
  <sheetData>
    <row r="1" spans="1:15" s="1" customFormat="1" ht="30" customHeight="1">
      <c r="A1" s="209" t="s">
        <v>335</v>
      </c>
      <c r="B1" s="209"/>
      <c r="C1" s="209"/>
      <c r="D1" s="209"/>
      <c r="E1" s="209"/>
      <c r="F1" s="209"/>
      <c r="G1" s="209"/>
      <c r="H1" s="209"/>
      <c r="I1" s="209"/>
      <c r="J1" s="16"/>
      <c r="K1" s="16"/>
      <c r="L1" s="17"/>
      <c r="M1" s="17" t="str">
        <f>"a1:"&amp;"I"&amp;MAX(L12:L12)</f>
        <v>a1:I12</v>
      </c>
    </row>
    <row r="2" spans="1:15" s="2" customFormat="1" ht="13.5" customHeight="1">
      <c r="A2" s="7" t="str">
        <f>'[2]01收入支出决算总表'!A3</f>
        <v>部门：益阳市卫生计生综合监督执法局</v>
      </c>
      <c r="B2" s="8"/>
      <c r="C2" s="8"/>
      <c r="H2" s="9"/>
      <c r="I2" s="18" t="s">
        <v>323</v>
      </c>
      <c r="J2" s="16"/>
      <c r="K2" s="16"/>
      <c r="L2" s="19"/>
      <c r="M2" s="19"/>
    </row>
    <row r="3" spans="1:15" s="2" customFormat="1" ht="15" customHeight="1">
      <c r="A3" s="7"/>
      <c r="B3" s="8"/>
      <c r="C3" s="8"/>
      <c r="D3" s="10"/>
      <c r="E3" s="10"/>
      <c r="F3" s="10"/>
      <c r="G3" s="10"/>
      <c r="H3" s="11"/>
      <c r="I3" s="18" t="s">
        <v>3</v>
      </c>
      <c r="J3" s="16"/>
      <c r="K3" s="16"/>
      <c r="L3" s="19"/>
      <c r="M3" s="20" t="s">
        <v>324</v>
      </c>
    </row>
    <row r="4" spans="1:15" s="2" customFormat="1" ht="15" customHeight="1">
      <c r="A4" s="12" t="s">
        <v>325</v>
      </c>
      <c r="B4" s="8"/>
      <c r="C4" s="8"/>
      <c r="D4" s="10"/>
      <c r="E4" s="10"/>
      <c r="F4" s="10"/>
      <c r="G4" s="10"/>
      <c r="H4" s="11"/>
      <c r="I4" s="18"/>
      <c r="J4" s="16"/>
      <c r="K4" s="16"/>
      <c r="L4" s="19"/>
      <c r="M4" s="21"/>
    </row>
    <row r="5" spans="1:15" s="2" customFormat="1" ht="15" customHeight="1">
      <c r="A5" s="12" t="s">
        <v>94</v>
      </c>
      <c r="B5" s="8"/>
      <c r="C5" s="8"/>
      <c r="D5" s="10"/>
      <c r="E5" s="10"/>
      <c r="F5" s="10"/>
      <c r="G5" s="10"/>
      <c r="H5" s="11"/>
      <c r="I5" s="18"/>
      <c r="J5" s="16"/>
      <c r="K5" s="16"/>
      <c r="L5" s="19"/>
      <c r="M5" s="19"/>
    </row>
    <row r="6" spans="1:15" s="2" customFormat="1" ht="15" customHeight="1">
      <c r="A6" s="13" t="s">
        <v>326</v>
      </c>
      <c r="B6" s="8"/>
      <c r="C6" s="8"/>
      <c r="D6" s="10"/>
      <c r="E6" s="10"/>
      <c r="F6" s="10"/>
      <c r="G6" s="10"/>
      <c r="H6" s="11"/>
      <c r="I6" s="18"/>
      <c r="J6" s="16"/>
      <c r="K6" s="16"/>
      <c r="L6" s="19"/>
      <c r="M6" s="19"/>
    </row>
    <row r="7" spans="1:15" s="3" customFormat="1" ht="20.25" customHeight="1">
      <c r="A7" s="196" t="s">
        <v>327</v>
      </c>
      <c r="B7" s="196"/>
      <c r="C7" s="196"/>
      <c r="D7" s="196" t="s">
        <v>328</v>
      </c>
      <c r="E7" s="196" t="s">
        <v>329</v>
      </c>
      <c r="F7" s="196" t="s">
        <v>330</v>
      </c>
      <c r="G7" s="196"/>
      <c r="H7" s="196"/>
      <c r="I7" s="196" t="s">
        <v>331</v>
      </c>
      <c r="J7" s="22"/>
      <c r="K7" s="22"/>
      <c r="L7" s="22"/>
      <c r="M7" s="22"/>
    </row>
    <row r="8" spans="1:15" s="3" customFormat="1" ht="27" customHeight="1">
      <c r="A8" s="196" t="s">
        <v>66</v>
      </c>
      <c r="B8" s="196"/>
      <c r="C8" s="196" t="s">
        <v>67</v>
      </c>
      <c r="D8" s="196"/>
      <c r="E8" s="196"/>
      <c r="F8" s="196" t="s">
        <v>332</v>
      </c>
      <c r="G8" s="196" t="s">
        <v>101</v>
      </c>
      <c r="H8" s="210" t="s">
        <v>76</v>
      </c>
      <c r="I8" s="196"/>
      <c r="J8" s="22"/>
      <c r="K8" s="22"/>
      <c r="L8" s="22"/>
      <c r="M8" s="22"/>
    </row>
    <row r="9" spans="1:15" s="3" customFormat="1" ht="18" customHeight="1">
      <c r="A9" s="196"/>
      <c r="B9" s="196"/>
      <c r="C9" s="196"/>
      <c r="D9" s="196"/>
      <c r="E9" s="196"/>
      <c r="F9" s="196"/>
      <c r="G9" s="196"/>
      <c r="H9" s="210"/>
      <c r="I9" s="196"/>
      <c r="J9" s="22"/>
      <c r="K9" s="22"/>
      <c r="L9" s="22"/>
      <c r="M9" s="22"/>
    </row>
    <row r="10" spans="1:15" s="3" customFormat="1" ht="22.5" customHeight="1">
      <c r="A10" s="196"/>
      <c r="B10" s="196"/>
      <c r="C10" s="196"/>
      <c r="D10" s="196"/>
      <c r="E10" s="196"/>
      <c r="F10" s="196"/>
      <c r="G10" s="196"/>
      <c r="H10" s="210"/>
      <c r="I10" s="196"/>
      <c r="J10" s="22"/>
      <c r="K10" s="22"/>
      <c r="L10" s="22"/>
      <c r="M10" s="22"/>
    </row>
    <row r="11" spans="1:15" s="3" customFormat="1" ht="22.5" customHeight="1">
      <c r="A11" s="196" t="s">
        <v>68</v>
      </c>
      <c r="B11" s="196"/>
      <c r="C11" s="196"/>
      <c r="D11" s="14">
        <v>1</v>
      </c>
      <c r="E11" s="14">
        <v>2</v>
      </c>
      <c r="F11" s="14">
        <v>3</v>
      </c>
      <c r="G11" s="14">
        <v>4</v>
      </c>
      <c r="H11" s="14">
        <v>5</v>
      </c>
      <c r="I11" s="14">
        <v>6</v>
      </c>
      <c r="J11" s="22"/>
      <c r="K11" s="22"/>
      <c r="L11" s="22"/>
      <c r="M11" s="22"/>
    </row>
    <row r="12" spans="1:15" s="3" customFormat="1" ht="22.5" customHeight="1">
      <c r="A12" s="196" t="s">
        <v>46</v>
      </c>
      <c r="B12" s="196"/>
      <c r="C12" s="196"/>
      <c r="D12" s="15" t="str">
        <f>'[1]Z09 政府性基金预算财政拨款收入支出决算表(财决09表)'!E9</f>
        <v/>
      </c>
      <c r="E12" s="15" t="str">
        <f>'[1]Z09 政府性基金预算财政拨款收入支出决算表(财决09表)'!H9</f>
        <v/>
      </c>
      <c r="F12" s="15" t="str">
        <f>'[1]Z09 政府性基金预算财政拨款收入支出决算表(财决09表)'!K9</f>
        <v/>
      </c>
      <c r="G12" s="15" t="str">
        <f>'[1]Z09 政府性基金预算财政拨款收入支出决算表(财决09表)'!L9</f>
        <v/>
      </c>
      <c r="H12" s="15" t="str">
        <f>'[1]Z09 政府性基金预算财政拨款收入支出决算表(财决09表)'!O9</f>
        <v/>
      </c>
      <c r="I12" s="15" t="str">
        <f>'[1]Z09 政府性基金预算财政拨款收入支出决算表(财决09表)'!P9</f>
        <v/>
      </c>
      <c r="J12" s="22"/>
      <c r="K12" s="22"/>
      <c r="L12" s="23">
        <f>ROW()</f>
        <v>12</v>
      </c>
      <c r="M12" s="22"/>
      <c r="O12" s="24"/>
    </row>
  </sheetData>
  <mergeCells count="13">
    <mergeCell ref="A1:I1"/>
    <mergeCell ref="A7:C7"/>
    <mergeCell ref="F7:H7"/>
    <mergeCell ref="A11:C11"/>
    <mergeCell ref="A12:C12"/>
    <mergeCell ref="C8:C10"/>
    <mergeCell ref="D7:D10"/>
    <mergeCell ref="E7:E10"/>
    <mergeCell ref="F8:F10"/>
    <mergeCell ref="G8:G10"/>
    <mergeCell ref="H8:H10"/>
    <mergeCell ref="I7:I10"/>
    <mergeCell ref="A8:B10"/>
  </mergeCells>
  <phoneticPr fontId="37" type="noConversion"/>
  <pageMargins left="0.75" right="0.75" top="1" bottom="1" header="0.51180555555555596" footer="0.51180555555555596"/>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06一般公共预算财政拨款基本支出决算表</vt:lpstr>
      <vt:lpstr>07"三公“经费公共预算财政拨款支出决算表</vt:lpstr>
      <vt:lpstr>08政府性基金预算财政拨款支出决算表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2018-07-30T03:15:23Z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