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8800" windowHeight="13050" tabRatio="920" firstSheet="9" activeTab="11"/>
  </bookViews>
  <sheets>
    <sheet name="全市收入总表" sheetId="5" r:id="rId1"/>
    <sheet name="全市收入明细表" sheetId="6" r:id="rId2"/>
    <sheet name="全市支出总表" sheetId="7" r:id="rId3"/>
    <sheet name="全市支出明细表" sheetId="8" r:id="rId4"/>
    <sheet name="税收返还和转移支付明细表" sheetId="9" r:id="rId5"/>
    <sheet name="专项转移支付明细表" sheetId="10" r:id="rId6"/>
    <sheet name="市本级收入总表" sheetId="11" r:id="rId7"/>
    <sheet name="本级收入明细表" sheetId="12" r:id="rId8"/>
    <sheet name="市本级支出总表" sheetId="13" r:id="rId9"/>
    <sheet name="本级支出明细表（简表）" sheetId="14" r:id="rId10"/>
    <sheet name="本级支出明细表" sheetId="15" r:id="rId11"/>
    <sheet name="基本支出明细表" sheetId="16" r:id="rId12"/>
    <sheet name="汇总基收入执行" sheetId="17" r:id="rId13"/>
    <sheet name="汇总基金支出执行" sheetId="18" r:id="rId14"/>
    <sheet name="本级基金收入执行" sheetId="19" r:id="rId15"/>
    <sheet name="本级基金支出执行 " sheetId="20" r:id="rId16"/>
    <sheet name="基金转移支付分科目" sheetId="21" r:id="rId17"/>
    <sheet name="基金转移支付分地区" sheetId="22" r:id="rId18"/>
    <sheet name="社保基金 " sheetId="23" r:id="rId19"/>
    <sheet name="一般债券限额表" sheetId="24" r:id="rId20"/>
    <sheet name="专项债券限额表" sheetId="25" r:id="rId21"/>
    <sheet name="国有资本经营" sheetId="26" r:id="rId22"/>
    <sheet name="平衡表" sheetId="27" r:id="rId23"/>
  </sheets>
  <externalReferences>
    <externalReference r:id="rId24"/>
    <externalReference r:id="rId25"/>
  </externalReferences>
  <definedNames>
    <definedName name="_">#REF!</definedName>
    <definedName name="_6_其他">#REF!</definedName>
    <definedName name="_Order1" hidden="1">255</definedName>
    <definedName name="_Order2" hidden="1">255</definedName>
    <definedName name="BM8_SelectZBM.BM8_ZBMChangeKMM" localSheetId="15">[1]!BM8_SelectZBM.BM8_ZBMChangeKMM</definedName>
    <definedName name="BM8_SelectZBM.BM8_ZBMChangeKMM" localSheetId="12">[1]!BM8_SelectZBM.BM8_ZBMChangeKMM</definedName>
    <definedName name="BM8_SelectZBM.BM8_ZBMChangeKMM" localSheetId="18">[2]!BM8_SelectZBM.BM8_ZBMChangeKMM</definedName>
    <definedName name="BM8_SelectZBM.BM8_ZBMChangeKMM">[1]!BM8_SelectZBM.BM8_ZBMChangeKMM</definedName>
    <definedName name="BM8_SelectZBM.BM8_ZBMminusOption" localSheetId="15">[1]!BM8_SelectZBM.BM8_ZBMminusOption</definedName>
    <definedName name="BM8_SelectZBM.BM8_ZBMminusOption" localSheetId="12">[1]!BM8_SelectZBM.BM8_ZBMminusOption</definedName>
    <definedName name="BM8_SelectZBM.BM8_ZBMminusOption" localSheetId="18">[2]!BM8_SelectZBM.BM8_ZBMminusOption</definedName>
    <definedName name="BM8_SelectZBM.BM8_ZBMminusOption">[1]!BM8_SelectZBM.BM8_ZBMminusOption</definedName>
    <definedName name="BM8_SelectZBM.BM8_ZBMSumOption" localSheetId="15">[1]!BM8_SelectZBM.BM8_ZBMSumOption</definedName>
    <definedName name="BM8_SelectZBM.BM8_ZBMSumOption" localSheetId="12">[1]!BM8_SelectZBM.BM8_ZBMSumOption</definedName>
    <definedName name="BM8_SelectZBM.BM8_ZBMSumOption" localSheetId="18">[2]!BM8_SelectZBM.BM8_ZBMSumOption</definedName>
    <definedName name="BM8_SelectZBM.BM8_ZBMSumOption">[1]!BM8_SelectZBM.BM8_ZBMSumOption</definedName>
    <definedName name="_xlnm.Database" localSheetId="12" hidden="1">#REF!</definedName>
    <definedName name="_xlnm.Database" hidden="1">#REF!</definedName>
    <definedName name="_xlnm.Print_Area" localSheetId="14">本级基金收入执行!$A$1:$D$20</definedName>
    <definedName name="_xlnm.Print_Area" localSheetId="7">本级收入明细表!$A$1:$F$33</definedName>
    <definedName name="_xlnm.Print_Area" localSheetId="9">'本级支出明细表（简表）'!$A$1:$D$25</definedName>
    <definedName name="_xlnm.Print_Area" localSheetId="12">汇总基收入执行!$A$1:$F$23</definedName>
    <definedName name="_xlnm.Print_Area" localSheetId="1">全市收入明细表!$A$1:$F$33</definedName>
    <definedName name="_xlnm.Print_Area" localSheetId="3">全市支出明细表!$A$1:$D$27</definedName>
    <definedName name="_xlnm.Print_Area" localSheetId="18">'社保基金 '!$A$1:$J$22</definedName>
    <definedName name="_xlnm.Print_Area" hidden="1">#N/A</definedName>
    <definedName name="_xlnm.Print_Titles" localSheetId="12">汇总基收入执行!$A:A,汇总基收入执行!$1:3</definedName>
    <definedName name="_xlnm.Print_Titles" hidden="1">#N/A</definedName>
    <definedName name="QUERY2" localSheetId="18">#REF!</definedName>
    <definedName name="QUERY2">#REF!</definedName>
    <definedName name="本级支执222" localSheetId="15">#REF!</definedName>
    <definedName name="本级支执222" localSheetId="12">#REF!</definedName>
    <definedName name="本级支执222" localSheetId="18">#REF!</definedName>
    <definedName name="本级支执222">#REF!</definedName>
    <definedName name="汇率" localSheetId="15">#REF!</definedName>
    <definedName name="汇率" localSheetId="12">#REF!</definedName>
    <definedName name="汇率" localSheetId="18">#REF!</definedName>
    <definedName name="汇率">#REF!</definedName>
    <definedName name="生产列1" localSheetId="15">#REF!</definedName>
    <definedName name="生产列1" localSheetId="12">#REF!</definedName>
    <definedName name="生产列1" localSheetId="18">#REF!</definedName>
    <definedName name="生产列1">#REF!</definedName>
    <definedName name="生产列11" localSheetId="15">#REF!</definedName>
    <definedName name="生产列11" localSheetId="12">#REF!</definedName>
    <definedName name="生产列11" localSheetId="18">#REF!</definedName>
    <definedName name="生产列11">#REF!</definedName>
    <definedName name="生产列15" localSheetId="15">#REF!</definedName>
    <definedName name="生产列15" localSheetId="12">#REF!</definedName>
    <definedName name="生产列15" localSheetId="18">#REF!</definedName>
    <definedName name="生产列15">#REF!</definedName>
    <definedName name="生产列16" localSheetId="15">#REF!</definedName>
    <definedName name="生产列16" localSheetId="12">#REF!</definedName>
    <definedName name="生产列16" localSheetId="18">#REF!</definedName>
    <definedName name="生产列16">#REF!</definedName>
    <definedName name="生产列17" localSheetId="15">#REF!</definedName>
    <definedName name="生产列17" localSheetId="12">#REF!</definedName>
    <definedName name="生产列17" localSheetId="18">#REF!</definedName>
    <definedName name="生产列17">#REF!</definedName>
    <definedName name="生产列19" localSheetId="15">#REF!</definedName>
    <definedName name="生产列19" localSheetId="12">#REF!</definedName>
    <definedName name="生产列19" localSheetId="18">#REF!</definedName>
    <definedName name="生产列19">#REF!</definedName>
    <definedName name="生产列2" localSheetId="15">#REF!</definedName>
    <definedName name="生产列2" localSheetId="12">#REF!</definedName>
    <definedName name="生产列2" localSheetId="18">#REF!</definedName>
    <definedName name="生产列2">#REF!</definedName>
    <definedName name="生产列20" localSheetId="15">#REF!</definedName>
    <definedName name="生产列20" localSheetId="12">#REF!</definedName>
    <definedName name="生产列20" localSheetId="18">#REF!</definedName>
    <definedName name="生产列20">#REF!</definedName>
    <definedName name="生产列3" localSheetId="15">#REF!</definedName>
    <definedName name="生产列3" localSheetId="12">#REF!</definedName>
    <definedName name="生产列3" localSheetId="18">#REF!</definedName>
    <definedName name="生产列3">#REF!</definedName>
    <definedName name="生产列4" localSheetId="15">#REF!</definedName>
    <definedName name="生产列4" localSheetId="12">#REF!</definedName>
    <definedName name="生产列4" localSheetId="18">#REF!</definedName>
    <definedName name="生产列4">#REF!</definedName>
    <definedName name="生产列5" localSheetId="15">#REF!</definedName>
    <definedName name="生产列5" localSheetId="12">#REF!</definedName>
    <definedName name="生产列5" localSheetId="18">#REF!</definedName>
    <definedName name="生产列5">#REF!</definedName>
    <definedName name="生产列6" localSheetId="15">#REF!</definedName>
    <definedName name="生产列6" localSheetId="12">#REF!</definedName>
    <definedName name="生产列6" localSheetId="18">#REF!</definedName>
    <definedName name="生产列6">#REF!</definedName>
    <definedName name="生产列7" localSheetId="15">#REF!</definedName>
    <definedName name="生产列7" localSheetId="12">#REF!</definedName>
    <definedName name="生产列7" localSheetId="18">#REF!</definedName>
    <definedName name="生产列7">#REF!</definedName>
    <definedName name="生产列8" localSheetId="15">#REF!</definedName>
    <definedName name="生产列8" localSheetId="12">#REF!</definedName>
    <definedName name="生产列8" localSheetId="18">#REF!</definedName>
    <definedName name="生产列8">#REF!</definedName>
    <definedName name="生产列9" localSheetId="15">#REF!</definedName>
    <definedName name="生产列9" localSheetId="12">#REF!</definedName>
    <definedName name="生产列9" localSheetId="18">#REF!</definedName>
    <definedName name="生产列9">#REF!</definedName>
    <definedName name="生产期" localSheetId="15">#REF!</definedName>
    <definedName name="生产期" localSheetId="12">#REF!</definedName>
    <definedName name="生产期" localSheetId="18">#REF!</definedName>
    <definedName name="生产期">#REF!</definedName>
    <definedName name="生产期1" localSheetId="15">#REF!</definedName>
    <definedName name="生产期1" localSheetId="12">#REF!</definedName>
    <definedName name="生产期1" localSheetId="18">#REF!</definedName>
    <definedName name="生产期1">#REF!</definedName>
    <definedName name="生产期11" localSheetId="15">#REF!</definedName>
    <definedName name="生产期11" localSheetId="12">#REF!</definedName>
    <definedName name="生产期11" localSheetId="18">#REF!</definedName>
    <definedName name="生产期11">#REF!</definedName>
    <definedName name="生产期15" localSheetId="15">#REF!</definedName>
    <definedName name="生产期15" localSheetId="12">#REF!</definedName>
    <definedName name="生产期15" localSheetId="18">#REF!</definedName>
    <definedName name="生产期15">#REF!</definedName>
    <definedName name="生产期16" localSheetId="15">#REF!</definedName>
    <definedName name="生产期16" localSheetId="12">#REF!</definedName>
    <definedName name="生产期16" localSheetId="18">#REF!</definedName>
    <definedName name="生产期16">#REF!</definedName>
    <definedName name="生产期17" localSheetId="15">#REF!</definedName>
    <definedName name="生产期17" localSheetId="12">#REF!</definedName>
    <definedName name="生产期17" localSheetId="18">#REF!</definedName>
    <definedName name="生产期17">#REF!</definedName>
    <definedName name="生产期19" localSheetId="15">#REF!</definedName>
    <definedName name="生产期19" localSheetId="12">#REF!</definedName>
    <definedName name="生产期19" localSheetId="18">#REF!</definedName>
    <definedName name="生产期19">#REF!</definedName>
    <definedName name="生产期2" localSheetId="15">#REF!</definedName>
    <definedName name="生产期2" localSheetId="12">#REF!</definedName>
    <definedName name="生产期2" localSheetId="18">#REF!</definedName>
    <definedName name="生产期2">#REF!</definedName>
    <definedName name="生产期20" localSheetId="15">#REF!</definedName>
    <definedName name="生产期20" localSheetId="12">#REF!</definedName>
    <definedName name="生产期20" localSheetId="18">#REF!</definedName>
    <definedName name="生产期20">#REF!</definedName>
    <definedName name="生产期3" localSheetId="15">#REF!</definedName>
    <definedName name="生产期3" localSheetId="12">#REF!</definedName>
    <definedName name="生产期3" localSheetId="18">#REF!</definedName>
    <definedName name="生产期3">#REF!</definedName>
    <definedName name="生产期4" localSheetId="15">#REF!</definedName>
    <definedName name="生产期4" localSheetId="12">#REF!</definedName>
    <definedName name="生产期4" localSheetId="18">#REF!</definedName>
    <definedName name="生产期4">#REF!</definedName>
    <definedName name="生产期5" localSheetId="15">#REF!</definedName>
    <definedName name="生产期5" localSheetId="12">#REF!</definedName>
    <definedName name="生产期5" localSheetId="18">#REF!</definedName>
    <definedName name="生产期5">#REF!</definedName>
    <definedName name="生产期6" localSheetId="15">#REF!</definedName>
    <definedName name="生产期6" localSheetId="12">#REF!</definedName>
    <definedName name="生产期6" localSheetId="18">#REF!</definedName>
    <definedName name="生产期6">#REF!</definedName>
    <definedName name="生产期7" localSheetId="15">#REF!</definedName>
    <definedName name="生产期7" localSheetId="12">#REF!</definedName>
    <definedName name="生产期7" localSheetId="18">#REF!</definedName>
    <definedName name="生产期7">#REF!</definedName>
    <definedName name="生产期8" localSheetId="15">#REF!</definedName>
    <definedName name="生产期8" localSheetId="12">#REF!</definedName>
    <definedName name="生产期8" localSheetId="18">#REF!</definedName>
    <definedName name="生产期8">#REF!</definedName>
    <definedName name="生产期9" localSheetId="15">#REF!</definedName>
    <definedName name="生产期9" localSheetId="12">#REF!</definedName>
    <definedName name="生产期9" localSheetId="18">#REF!</definedName>
    <definedName name="生产期9">#REF!</definedName>
    <definedName name="式">#REF!</definedName>
    <definedName name="预算支出指标帐">#REF!</definedName>
  </definedNames>
  <calcPr calcId="125725" fullPrecision="0"/>
</workbook>
</file>

<file path=xl/calcChain.xml><?xml version="1.0" encoding="utf-8"?>
<calcChain xmlns="http://schemas.openxmlformats.org/spreadsheetml/2006/main">
  <c r="D5" i="13"/>
  <c r="D42" i="20"/>
  <c r="D40"/>
  <c r="D32"/>
  <c r="D30"/>
  <c r="D17"/>
  <c r="D16"/>
  <c r="D15"/>
  <c r="D10"/>
  <c r="D9"/>
  <c r="D4"/>
  <c r="B4"/>
  <c r="D19" i="14"/>
  <c r="D20"/>
  <c r="D21"/>
  <c r="D23"/>
  <c r="D24"/>
  <c r="D25"/>
  <c r="D5"/>
  <c r="D6"/>
  <c r="D7"/>
  <c r="D8"/>
  <c r="D9"/>
  <c r="D10"/>
  <c r="D11"/>
  <c r="D12"/>
  <c r="D13"/>
  <c r="D14"/>
  <c r="D15"/>
  <c r="D16"/>
  <c r="D17"/>
  <c r="B25"/>
  <c r="D4"/>
  <c r="D10" i="13"/>
  <c r="D9"/>
  <c r="D6"/>
  <c r="D4"/>
  <c r="C10"/>
  <c r="D21" i="27"/>
  <c r="B21"/>
  <c r="G11"/>
  <c r="D11"/>
  <c r="B11"/>
  <c r="C18" i="26"/>
  <c r="B11" i="23"/>
  <c r="C4" i="20"/>
  <c r="D20" i="19"/>
  <c r="C20"/>
  <c r="B20"/>
  <c r="D17"/>
  <c r="D15"/>
  <c r="D11"/>
  <c r="D10"/>
  <c r="D9"/>
  <c r="D8"/>
  <c r="D7"/>
  <c r="D5"/>
  <c r="D47" i="18"/>
  <c r="D46"/>
  <c r="D44"/>
  <c r="D35"/>
  <c r="D34"/>
  <c r="D29"/>
  <c r="D26"/>
  <c r="D24"/>
  <c r="D23"/>
  <c r="D21"/>
  <c r="D20"/>
  <c r="D19"/>
  <c r="D18"/>
  <c r="D17"/>
  <c r="D16"/>
  <c r="D15"/>
  <c r="D11"/>
  <c r="D10"/>
  <c r="D9"/>
  <c r="D8"/>
  <c r="D7"/>
  <c r="D4"/>
  <c r="F23" i="17"/>
  <c r="E23"/>
  <c r="D23"/>
  <c r="C23"/>
  <c r="B23"/>
  <c r="F22"/>
  <c r="D22"/>
  <c r="F21"/>
  <c r="D21"/>
  <c r="D20"/>
  <c r="F19"/>
  <c r="D19"/>
  <c r="D17"/>
  <c r="F16"/>
  <c r="D16"/>
  <c r="D15"/>
  <c r="D14"/>
  <c r="D12"/>
  <c r="F11"/>
  <c r="D11"/>
  <c r="F10"/>
  <c r="D10"/>
  <c r="F9"/>
  <c r="D9"/>
  <c r="F8"/>
  <c r="D8"/>
  <c r="D7"/>
  <c r="F6"/>
  <c r="D6"/>
  <c r="C27" i="14"/>
  <c r="D27" s="1"/>
  <c r="D26"/>
  <c r="C17"/>
  <c r="C25" s="1"/>
  <c r="B10" i="13"/>
  <c r="F36" i="12"/>
  <c r="E36"/>
  <c r="D36"/>
  <c r="C36"/>
  <c r="B36"/>
  <c r="F33"/>
  <c r="E33"/>
  <c r="D33"/>
  <c r="C33"/>
  <c r="B33"/>
  <c r="F32"/>
  <c r="D32"/>
  <c r="F30"/>
  <c r="D30"/>
  <c r="F29"/>
  <c r="F28"/>
  <c r="D28"/>
  <c r="F27"/>
  <c r="E27"/>
  <c r="D27"/>
  <c r="C27"/>
  <c r="F25"/>
  <c r="D25"/>
  <c r="D24"/>
  <c r="F23"/>
  <c r="E23"/>
  <c r="D23"/>
  <c r="F22"/>
  <c r="E22"/>
  <c r="D22"/>
  <c r="C22"/>
  <c r="F21"/>
  <c r="E21"/>
  <c r="D21"/>
  <c r="C21"/>
  <c r="B21"/>
  <c r="F20"/>
  <c r="D20"/>
  <c r="F19"/>
  <c r="D19"/>
  <c r="F17"/>
  <c r="D17"/>
  <c r="F16"/>
  <c r="D16"/>
  <c r="F15"/>
  <c r="D15"/>
  <c r="F14"/>
  <c r="E14"/>
  <c r="D14"/>
  <c r="C14"/>
  <c r="B14"/>
  <c r="F13"/>
  <c r="D13"/>
  <c r="F12"/>
  <c r="D12"/>
  <c r="F11"/>
  <c r="D11"/>
  <c r="F10"/>
  <c r="D10"/>
  <c r="F9"/>
  <c r="D9"/>
  <c r="F8"/>
  <c r="D8"/>
  <c r="F7"/>
  <c r="D7"/>
  <c r="F6"/>
  <c r="F5"/>
  <c r="D5"/>
  <c r="F4"/>
  <c r="E4"/>
  <c r="D4"/>
  <c r="B4"/>
  <c r="D11" i="11"/>
  <c r="C11"/>
  <c r="B11"/>
  <c r="D9"/>
  <c r="D7"/>
  <c r="D6"/>
  <c r="D5"/>
  <c r="D4"/>
  <c r="B27" i="10"/>
  <c r="C5" i="9"/>
  <c r="B5"/>
  <c r="C34" i="8"/>
  <c r="C35" s="1"/>
  <c r="B34"/>
  <c r="B35" s="1"/>
  <c r="C31"/>
  <c r="B31"/>
  <c r="C29"/>
  <c r="B29"/>
  <c r="C27"/>
  <c r="B27"/>
  <c r="D26"/>
  <c r="D25"/>
  <c r="D23"/>
  <c r="D22"/>
  <c r="D21"/>
  <c r="D19"/>
  <c r="D18"/>
  <c r="D17"/>
  <c r="D16"/>
  <c r="D15"/>
  <c r="D14"/>
  <c r="D13"/>
  <c r="D12"/>
  <c r="D11"/>
  <c r="D10"/>
  <c r="D9"/>
  <c r="D8"/>
  <c r="D7"/>
  <c r="D6"/>
  <c r="D4"/>
  <c r="D14" i="7"/>
  <c r="C14"/>
  <c r="B14"/>
  <c r="D13"/>
  <c r="D11"/>
  <c r="D10"/>
  <c r="C10"/>
  <c r="D7"/>
  <c r="D5"/>
  <c r="C5"/>
  <c r="B5"/>
  <c r="D4"/>
  <c r="F33" i="6"/>
  <c r="E33"/>
  <c r="D33"/>
  <c r="C33"/>
  <c r="F32"/>
  <c r="D32"/>
  <c r="F31"/>
  <c r="D31"/>
  <c r="F30"/>
  <c r="D30"/>
  <c r="F29"/>
  <c r="F28"/>
  <c r="D28"/>
  <c r="F27"/>
  <c r="E27"/>
  <c r="D27"/>
  <c r="C27"/>
  <c r="F25"/>
  <c r="D25"/>
  <c r="F24"/>
  <c r="D24"/>
  <c r="F23"/>
  <c r="E23"/>
  <c r="D23"/>
  <c r="F22"/>
  <c r="E22"/>
  <c r="D22"/>
  <c r="C22"/>
  <c r="F21"/>
  <c r="E21"/>
  <c r="D21"/>
  <c r="C21"/>
  <c r="B21"/>
  <c r="F20"/>
  <c r="D20"/>
  <c r="F19"/>
  <c r="D19"/>
  <c r="F18"/>
  <c r="D18"/>
  <c r="F17"/>
  <c r="D17"/>
  <c r="F16"/>
  <c r="D16"/>
  <c r="F15"/>
  <c r="D15"/>
  <c r="F14"/>
  <c r="E14"/>
  <c r="D14"/>
  <c r="C14"/>
  <c r="F13"/>
  <c r="D13"/>
  <c r="F12"/>
  <c r="D12"/>
  <c r="F11"/>
  <c r="D11"/>
  <c r="F10"/>
  <c r="D10"/>
  <c r="F9"/>
  <c r="D9"/>
  <c r="F8"/>
  <c r="D8"/>
  <c r="F7"/>
  <c r="D7"/>
  <c r="F6"/>
  <c r="F5"/>
  <c r="D5"/>
  <c r="F4"/>
  <c r="E4"/>
  <c r="D4"/>
  <c r="C4"/>
  <c r="D14" i="5"/>
  <c r="C14"/>
  <c r="B14"/>
  <c r="D12"/>
  <c r="B10"/>
  <c r="D8"/>
  <c r="D7"/>
  <c r="D6"/>
  <c r="D5"/>
  <c r="B5"/>
  <c r="D4"/>
  <c r="C29" i="14" l="1"/>
  <c r="C28"/>
  <c r="D28" s="1"/>
  <c r="D29" i="8"/>
  <c r="D27"/>
  <c r="D31"/>
  <c r="D34"/>
  <c r="B30"/>
  <c r="B32"/>
  <c r="D29" i="14" l="1"/>
  <c r="C30"/>
  <c r="D30" s="1"/>
  <c r="D30" i="8"/>
</calcChain>
</file>

<file path=xl/comments1.xml><?xml version="1.0" encoding="utf-8"?>
<comments xmlns="http://schemas.openxmlformats.org/spreadsheetml/2006/main">
  <authors>
    <author>Sky123.Org</author>
  </authors>
  <commentList>
    <comment ref="A4" authorId="0">
      <text>
        <r>
          <rPr>
            <sz val="9"/>
            <color indexed="81"/>
            <rFont val="宋体"/>
            <family val="3"/>
            <charset val="134"/>
          </rPr>
          <t xml:space="preserve">16年转一般公共预算
</t>
        </r>
      </text>
    </comment>
    <comment ref="A6" authorId="0">
      <text>
        <r>
          <rPr>
            <sz val="9"/>
            <color indexed="81"/>
            <rFont val="宋体"/>
            <family val="3"/>
            <charset val="134"/>
          </rPr>
          <t>16年转一般公共预算</t>
        </r>
      </text>
    </comment>
    <comment ref="A16" authorId="0">
      <text>
        <r>
          <rPr>
            <sz val="9"/>
            <color indexed="81"/>
            <rFont val="宋体"/>
            <family val="3"/>
            <charset val="134"/>
          </rPr>
          <t xml:space="preserve">16年转一般公共预算
</t>
        </r>
      </text>
    </comment>
    <comment ref="A18" authorId="0">
      <text>
        <r>
          <rPr>
            <sz val="9"/>
            <color indexed="81"/>
            <rFont val="宋体"/>
            <family val="3"/>
            <charset val="134"/>
          </rPr>
          <t xml:space="preserve">16年转列一般公共预算
</t>
        </r>
      </text>
    </comment>
  </commentList>
</comments>
</file>

<file path=xl/comments2.xml><?xml version="1.0" encoding="utf-8"?>
<comments xmlns="http://schemas.openxmlformats.org/spreadsheetml/2006/main">
  <authors>
    <author>John</author>
  </authors>
  <commentList>
    <comment ref="A12" authorId="0">
      <text>
        <r>
          <rPr>
            <sz val="9"/>
            <color indexed="81"/>
            <rFont val="宋体"/>
            <family val="3"/>
            <charset val="134"/>
          </rPr>
          <t>John:
年中调整预算只有汇总数</t>
        </r>
      </text>
    </comment>
  </commentList>
</comments>
</file>

<file path=xl/sharedStrings.xml><?xml version="1.0" encoding="utf-8"?>
<sst xmlns="http://schemas.openxmlformats.org/spreadsheetml/2006/main" count="1292" uniqueCount="896">
  <si>
    <t>2017年全市（汇总）一般公共预算收入总表</t>
  </si>
  <si>
    <r>
      <rPr>
        <sz val="12"/>
        <rFont val="宋体"/>
        <family val="3"/>
        <charset val="134"/>
      </rPr>
      <t>单位：万元</t>
    </r>
  </si>
  <si>
    <r>
      <rPr>
        <sz val="11"/>
        <rFont val="宋体"/>
        <family val="3"/>
        <charset val="134"/>
      </rPr>
      <t>项目</t>
    </r>
  </si>
  <si>
    <t>2017年决算数</t>
  </si>
  <si>
    <t>2017年预算数</t>
  </si>
  <si>
    <r>
      <rPr>
        <sz val="11"/>
        <rFont val="宋体"/>
        <family val="3"/>
        <charset val="134"/>
      </rPr>
      <t>为预算</t>
    </r>
    <r>
      <rPr>
        <sz val="11"/>
        <rFont val="Times New Roman"/>
        <family val="1"/>
      </rPr>
      <t>%</t>
    </r>
  </si>
  <si>
    <r>
      <rPr>
        <sz val="11"/>
        <rFont val="Times New Roman"/>
        <family val="1"/>
      </rPr>
      <t xml:space="preserve">   </t>
    </r>
    <r>
      <rPr>
        <sz val="11"/>
        <rFont val="宋体"/>
        <family val="3"/>
        <charset val="134"/>
      </rPr>
      <t>一、一般公共预算地方收入</t>
    </r>
  </si>
  <si>
    <r>
      <rPr>
        <sz val="11"/>
        <rFont val="Times New Roman"/>
        <family val="1"/>
      </rPr>
      <t xml:space="preserve">   </t>
    </r>
    <r>
      <rPr>
        <sz val="11"/>
        <rFont val="宋体"/>
        <family val="3"/>
        <charset val="134"/>
      </rPr>
      <t>二、上级补助收入</t>
    </r>
  </si>
  <si>
    <r>
      <rPr>
        <sz val="11"/>
        <rFont val="Times New Roman"/>
        <family val="1"/>
      </rPr>
      <t xml:space="preserve">       </t>
    </r>
    <r>
      <rPr>
        <sz val="11"/>
        <rFont val="宋体"/>
        <family val="3"/>
        <charset val="134"/>
      </rPr>
      <t>返还性收入</t>
    </r>
  </si>
  <si>
    <r>
      <rPr>
        <sz val="11"/>
        <rFont val="Times New Roman"/>
        <family val="1"/>
      </rPr>
      <t xml:space="preserve">       </t>
    </r>
    <r>
      <rPr>
        <sz val="11"/>
        <rFont val="宋体"/>
        <family val="3"/>
        <charset val="134"/>
      </rPr>
      <t>一般性转移支付收入</t>
    </r>
  </si>
  <si>
    <r>
      <rPr>
        <sz val="11"/>
        <rFont val="Times New Roman"/>
        <family val="1"/>
      </rPr>
      <t xml:space="preserve">       </t>
    </r>
    <r>
      <rPr>
        <sz val="11"/>
        <rFont val="宋体"/>
        <family val="3"/>
        <charset val="134"/>
      </rPr>
      <t>专项转移支付收入</t>
    </r>
  </si>
  <si>
    <r>
      <rPr>
        <sz val="11"/>
        <rFont val="Times New Roman"/>
        <family val="1"/>
      </rPr>
      <t xml:space="preserve">   </t>
    </r>
    <r>
      <rPr>
        <sz val="11"/>
        <rFont val="宋体"/>
        <family val="3"/>
        <charset val="134"/>
      </rPr>
      <t>三、结算上解收入</t>
    </r>
  </si>
  <si>
    <r>
      <rPr>
        <sz val="11"/>
        <rFont val="Times New Roman"/>
        <family val="1"/>
      </rPr>
      <t xml:space="preserve">   </t>
    </r>
    <r>
      <rPr>
        <sz val="11"/>
        <rFont val="宋体"/>
        <family val="3"/>
        <charset val="134"/>
      </rPr>
      <t>四、债券转贷收入</t>
    </r>
  </si>
  <si>
    <r>
      <rPr>
        <sz val="11"/>
        <rFont val="Times New Roman"/>
        <family val="1"/>
      </rPr>
      <t xml:space="preserve">   </t>
    </r>
    <r>
      <rPr>
        <sz val="11"/>
        <rFont val="宋体"/>
        <family val="3"/>
        <charset val="134"/>
      </rPr>
      <t>五、上年结转</t>
    </r>
  </si>
  <si>
    <r>
      <rPr>
        <sz val="11"/>
        <rFont val="Times New Roman"/>
        <family val="1"/>
      </rPr>
      <t xml:space="preserve">   </t>
    </r>
    <r>
      <rPr>
        <sz val="11"/>
        <rFont val="宋体"/>
        <family val="3"/>
        <charset val="134"/>
      </rPr>
      <t>六、调入稳定预算调节基金</t>
    </r>
  </si>
  <si>
    <r>
      <rPr>
        <sz val="11"/>
        <rFont val="Times New Roman"/>
        <family val="1"/>
      </rPr>
      <t xml:space="preserve">   </t>
    </r>
    <r>
      <rPr>
        <sz val="11"/>
        <rFont val="宋体"/>
        <family val="3"/>
        <charset val="134"/>
      </rPr>
      <t>七、调入资金</t>
    </r>
  </si>
  <si>
    <r>
      <rPr>
        <sz val="11"/>
        <rFont val="宋体"/>
        <family val="3"/>
        <charset val="134"/>
      </rPr>
      <t>一般公共预算收入合计</t>
    </r>
  </si>
  <si>
    <r>
      <rPr>
        <sz val="12"/>
        <rFont val="宋体"/>
        <family val="3"/>
        <charset val="134"/>
      </rPr>
      <t>注：</t>
    </r>
    <r>
      <rPr>
        <sz val="12"/>
        <rFont val="Times New Roman"/>
        <family val="1"/>
      </rPr>
      <t>1</t>
    </r>
    <r>
      <rPr>
        <sz val="12"/>
        <rFont val="宋体"/>
        <family val="3"/>
        <charset val="134"/>
      </rPr>
      <t xml:space="preserve">、一般公共预算地方收入指由地方征收，按照现行财政体制缴入地方金库的一般公共预算收入；一般公共预算地方收入，加上由地方征收，但按照现行财政体制缴入中央金库的上划中央收入，加上由地方征收，但按照现行财政体制缴入省金库的上划省收入，构成一般公共预算总收入。
</t>
    </r>
    <r>
      <rPr>
        <sz val="12"/>
        <rFont val="Times New Roman"/>
        <family val="1"/>
      </rPr>
      <t xml:space="preserve">        2</t>
    </r>
    <r>
      <rPr>
        <sz val="12"/>
        <rFont val="宋体"/>
        <family val="3"/>
        <charset val="134"/>
      </rPr>
      <t>、</t>
    </r>
    <r>
      <rPr>
        <sz val="12"/>
        <rFont val="Times New Roman"/>
        <family val="1"/>
      </rPr>
      <t>2017</t>
    </r>
    <r>
      <rPr>
        <sz val="12"/>
        <rFont val="宋体"/>
        <family val="3"/>
        <charset val="134"/>
      </rPr>
      <t>年全市地方收入</t>
    </r>
    <r>
      <rPr>
        <sz val="12"/>
        <rFont val="Times New Roman"/>
        <family val="1"/>
      </rPr>
      <t>696449</t>
    </r>
    <r>
      <rPr>
        <sz val="12"/>
        <rFont val="宋体"/>
        <family val="3"/>
        <charset val="134"/>
      </rPr>
      <t>万元，加上上划中央收入</t>
    </r>
    <r>
      <rPr>
        <sz val="12"/>
        <rFont val="Times New Roman"/>
        <family val="1"/>
      </rPr>
      <t>381534</t>
    </r>
    <r>
      <rPr>
        <sz val="12"/>
        <rFont val="宋体"/>
        <family val="3"/>
        <charset val="134"/>
      </rPr>
      <t>万元，上划省收入</t>
    </r>
    <r>
      <rPr>
        <sz val="12"/>
        <rFont val="Times New Roman"/>
        <family val="1"/>
      </rPr>
      <t>90055</t>
    </r>
    <r>
      <rPr>
        <sz val="12"/>
        <rFont val="宋体"/>
        <family val="3"/>
        <charset val="134"/>
      </rPr>
      <t>万元，全市一般公共预算总收入</t>
    </r>
    <r>
      <rPr>
        <sz val="12"/>
        <rFont val="Times New Roman"/>
        <family val="1"/>
      </rPr>
      <t>1168038</t>
    </r>
    <r>
      <rPr>
        <sz val="12"/>
        <rFont val="宋体"/>
        <family val="3"/>
        <charset val="134"/>
      </rPr>
      <t xml:space="preserve">万元。
</t>
    </r>
  </si>
  <si>
    <t>2017年全市（汇总）一般公共预算总收入明细表</t>
  </si>
  <si>
    <r>
      <rPr>
        <sz val="11"/>
        <rFont val="宋体"/>
        <family val="3"/>
        <charset val="134"/>
      </rPr>
      <t>单位：万元</t>
    </r>
  </si>
  <si>
    <r>
      <rPr>
        <sz val="11"/>
        <rFont val="宋体"/>
        <family val="3"/>
        <charset val="134"/>
      </rPr>
      <t>科目名称</t>
    </r>
  </si>
  <si>
    <r>
      <rPr>
        <sz val="11"/>
        <rFont val="Times New Roman"/>
        <family val="1"/>
      </rPr>
      <t>2017</t>
    </r>
    <r>
      <rPr>
        <sz val="11"/>
        <rFont val="宋体"/>
        <family val="3"/>
        <charset val="134"/>
      </rPr>
      <t>年预算数</t>
    </r>
  </si>
  <si>
    <r>
      <rPr>
        <sz val="11"/>
        <rFont val="Times New Roman"/>
        <family val="1"/>
      </rPr>
      <t>2017</t>
    </r>
    <r>
      <rPr>
        <sz val="11"/>
        <rFont val="宋体"/>
        <family val="3"/>
        <charset val="134"/>
      </rPr>
      <t>年决算数</t>
    </r>
  </si>
  <si>
    <r>
      <rPr>
        <sz val="11"/>
        <rFont val="Times New Roman"/>
        <family val="1"/>
      </rPr>
      <t>2016</t>
    </r>
    <r>
      <rPr>
        <sz val="11"/>
        <rFont val="宋体"/>
        <family val="3"/>
        <charset val="134"/>
      </rPr>
      <t>年决算数</t>
    </r>
  </si>
  <si>
    <r>
      <rPr>
        <sz val="11"/>
        <rFont val="宋体"/>
        <family val="3"/>
        <charset val="134"/>
      </rPr>
      <t>增长</t>
    </r>
    <r>
      <rPr>
        <sz val="11"/>
        <rFont val="Times New Roman"/>
        <family val="1"/>
      </rPr>
      <t>%</t>
    </r>
  </si>
  <si>
    <r>
      <rPr>
        <sz val="11"/>
        <rFont val="宋体"/>
        <family val="3"/>
        <charset val="134"/>
      </rPr>
      <t>一、税收收入</t>
    </r>
  </si>
  <si>
    <r>
      <rPr>
        <sz val="11"/>
        <rFont val="宋体"/>
        <family val="3"/>
        <charset val="134"/>
      </rPr>
      <t>增值税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37.5%</t>
    </r>
    <r>
      <rPr>
        <sz val="11"/>
        <rFont val="宋体"/>
        <family val="3"/>
        <charset val="134"/>
      </rPr>
      <t>）</t>
    </r>
  </si>
  <si>
    <r>
      <rPr>
        <sz val="11"/>
        <rFont val="宋体"/>
        <family val="3"/>
        <charset val="134"/>
      </rPr>
      <t>营业税（</t>
    </r>
    <r>
      <rPr>
        <sz val="11"/>
        <rFont val="Times New Roman"/>
        <family val="1"/>
      </rPr>
      <t>37.5%</t>
    </r>
    <r>
      <rPr>
        <sz val="11"/>
        <rFont val="宋体"/>
        <family val="3"/>
        <charset val="134"/>
      </rPr>
      <t>）</t>
    </r>
  </si>
  <si>
    <r>
      <rPr>
        <sz val="11"/>
        <rFont val="宋体"/>
        <family val="3"/>
        <charset val="134"/>
      </rPr>
      <t>企业所得税（</t>
    </r>
    <r>
      <rPr>
        <sz val="11"/>
        <rFont val="Times New Roman"/>
        <family val="1"/>
      </rPr>
      <t>28%</t>
    </r>
    <r>
      <rPr>
        <sz val="11"/>
        <rFont val="宋体"/>
        <family val="3"/>
        <charset val="134"/>
      </rPr>
      <t>）</t>
    </r>
  </si>
  <si>
    <r>
      <rPr>
        <sz val="11"/>
        <rFont val="宋体"/>
        <family val="3"/>
        <charset val="134"/>
      </rPr>
      <t>个人所得税（</t>
    </r>
    <r>
      <rPr>
        <sz val="11"/>
        <rFont val="Times New Roman"/>
        <family val="1"/>
      </rPr>
      <t>28%</t>
    </r>
    <r>
      <rPr>
        <sz val="11"/>
        <rFont val="宋体"/>
        <family val="3"/>
        <charset val="134"/>
      </rPr>
      <t>）</t>
    </r>
  </si>
  <si>
    <r>
      <rPr>
        <sz val="11"/>
        <rFont val="宋体"/>
        <family val="3"/>
        <charset val="134"/>
      </rPr>
      <t>城市维护建设税</t>
    </r>
  </si>
  <si>
    <r>
      <rPr>
        <sz val="11"/>
        <rFont val="宋体"/>
        <family val="3"/>
        <charset val="134"/>
      </rPr>
      <t>城镇土地使用税（</t>
    </r>
    <r>
      <rPr>
        <sz val="11"/>
        <rFont val="Times New Roman"/>
        <family val="1"/>
      </rPr>
      <t>70%</t>
    </r>
    <r>
      <rPr>
        <sz val="11"/>
        <rFont val="宋体"/>
        <family val="3"/>
        <charset val="134"/>
      </rPr>
      <t>）</t>
    </r>
  </si>
  <si>
    <r>
      <rPr>
        <sz val="11"/>
        <rFont val="宋体"/>
        <family val="3"/>
        <charset val="134"/>
      </rPr>
      <t>耕地占用税</t>
    </r>
  </si>
  <si>
    <r>
      <rPr>
        <sz val="11"/>
        <rFont val="宋体"/>
        <family val="3"/>
        <charset val="134"/>
      </rPr>
      <t>契</t>
    </r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税</t>
    </r>
    <r>
      <rPr>
        <sz val="11"/>
        <rFont val="Times New Roman"/>
        <family val="1"/>
      </rPr>
      <t xml:space="preserve"> </t>
    </r>
  </si>
  <si>
    <r>
      <rPr>
        <sz val="11"/>
        <rFont val="宋体"/>
        <family val="3"/>
        <charset val="134"/>
      </rPr>
      <t>其他税收收入</t>
    </r>
  </si>
  <si>
    <r>
      <rPr>
        <sz val="11"/>
        <rFont val="宋体"/>
        <family val="3"/>
        <charset val="134"/>
      </rPr>
      <t>二、非税收入</t>
    </r>
  </si>
  <si>
    <r>
      <rPr>
        <sz val="11"/>
        <rFont val="宋体"/>
        <family val="3"/>
        <charset val="134"/>
      </rPr>
      <t>专项收入</t>
    </r>
  </si>
  <si>
    <r>
      <rPr>
        <sz val="11"/>
        <rFont val="宋体"/>
        <family val="3"/>
        <charset val="134"/>
      </rPr>
      <t>行政事业性收费收入</t>
    </r>
  </si>
  <si>
    <r>
      <rPr>
        <sz val="11"/>
        <rFont val="宋体"/>
        <family val="3"/>
        <charset val="134"/>
      </rPr>
      <t>罚没收入</t>
    </r>
  </si>
  <si>
    <r>
      <rPr>
        <sz val="11"/>
        <rFont val="宋体"/>
        <family val="3"/>
        <charset val="134"/>
      </rPr>
      <t>国有资本经营收入</t>
    </r>
  </si>
  <si>
    <r>
      <rPr>
        <sz val="11"/>
        <rFont val="宋体"/>
        <family val="3"/>
        <charset val="134"/>
      </rPr>
      <t>国有资源有偿使用收入</t>
    </r>
  </si>
  <si>
    <r>
      <rPr>
        <sz val="11"/>
        <rFont val="宋体"/>
        <family val="3"/>
        <charset val="134"/>
      </rPr>
      <t>其他收入</t>
    </r>
  </si>
  <si>
    <r>
      <rPr>
        <b/>
        <sz val="11"/>
        <rFont val="宋体"/>
        <family val="3"/>
        <charset val="134"/>
      </rPr>
      <t>地方收入小计</t>
    </r>
  </si>
  <si>
    <r>
      <rPr>
        <sz val="11"/>
        <rFont val="宋体"/>
        <family val="3"/>
        <charset val="134"/>
      </rPr>
      <t>三、上划中央收入</t>
    </r>
  </si>
  <si>
    <r>
      <rPr>
        <sz val="11"/>
        <rFont val="宋体"/>
        <family val="3"/>
        <charset val="134"/>
      </rPr>
      <t>上划中央增值税（</t>
    </r>
    <r>
      <rPr>
        <sz val="11"/>
        <rFont val="Times New Roman"/>
        <family val="1"/>
      </rPr>
      <t>50%</t>
    </r>
    <r>
      <rPr>
        <sz val="11"/>
        <rFont val="宋体"/>
        <family val="3"/>
        <charset val="134"/>
      </rPr>
      <t>）</t>
    </r>
  </si>
  <si>
    <r>
      <rPr>
        <sz val="11"/>
        <rFont val="宋体"/>
        <family val="3"/>
        <charset val="134"/>
      </rPr>
      <t>上划中央消费税（</t>
    </r>
    <r>
      <rPr>
        <sz val="11"/>
        <rFont val="Times New Roman"/>
        <family val="1"/>
      </rPr>
      <t>100%</t>
    </r>
    <r>
      <rPr>
        <sz val="11"/>
        <rFont val="宋体"/>
        <family val="3"/>
        <charset val="134"/>
      </rPr>
      <t>）</t>
    </r>
  </si>
  <si>
    <r>
      <rPr>
        <sz val="11"/>
        <rFont val="宋体"/>
        <family val="3"/>
        <charset val="134"/>
      </rPr>
      <t>上划中央所得税（</t>
    </r>
    <r>
      <rPr>
        <sz val="11"/>
        <rFont val="Times New Roman"/>
        <family val="1"/>
      </rPr>
      <t>60%</t>
    </r>
    <r>
      <rPr>
        <sz val="11"/>
        <rFont val="宋体"/>
        <family val="3"/>
        <charset val="134"/>
      </rPr>
      <t>）</t>
    </r>
  </si>
  <si>
    <r>
      <rPr>
        <sz val="11"/>
        <rFont val="宋体"/>
        <family val="3"/>
        <charset val="134"/>
      </rPr>
      <t>上划中央营业税（</t>
    </r>
    <r>
      <rPr>
        <sz val="11"/>
        <rFont val="Times New Roman"/>
        <family val="1"/>
      </rPr>
      <t xml:space="preserve"> 50% </t>
    </r>
    <r>
      <rPr>
        <sz val="11"/>
        <rFont val="宋体"/>
        <family val="3"/>
        <charset val="134"/>
      </rPr>
      <t>）</t>
    </r>
  </si>
  <si>
    <r>
      <rPr>
        <sz val="11"/>
        <rFont val="宋体"/>
        <family val="3"/>
        <charset val="134"/>
      </rPr>
      <t>四、上划省收入</t>
    </r>
  </si>
  <si>
    <r>
      <rPr>
        <sz val="11"/>
        <rFont val="宋体"/>
        <family val="3"/>
        <charset val="134"/>
      </rPr>
      <t>上划省增值税（</t>
    </r>
    <r>
      <rPr>
        <sz val="11"/>
        <rFont val="Times New Roman"/>
        <family val="1"/>
      </rPr>
      <t>12.5%</t>
    </r>
    <r>
      <rPr>
        <sz val="11"/>
        <rFont val="宋体"/>
        <family val="3"/>
        <charset val="134"/>
      </rPr>
      <t>）</t>
    </r>
  </si>
  <si>
    <r>
      <rPr>
        <sz val="11"/>
        <rFont val="宋体"/>
        <family val="3"/>
        <charset val="134"/>
      </rPr>
      <t>上划省营业税（</t>
    </r>
    <r>
      <rPr>
        <sz val="11"/>
        <rFont val="Times New Roman"/>
        <family val="1"/>
      </rPr>
      <t>12.5%</t>
    </r>
    <r>
      <rPr>
        <sz val="11"/>
        <rFont val="宋体"/>
        <family val="3"/>
        <charset val="134"/>
      </rPr>
      <t>）</t>
    </r>
  </si>
  <si>
    <r>
      <rPr>
        <sz val="11"/>
        <rFont val="宋体"/>
        <family val="3"/>
        <charset val="134"/>
      </rPr>
      <t>上划省所得税（</t>
    </r>
    <r>
      <rPr>
        <sz val="11"/>
        <rFont val="Times New Roman"/>
        <family val="1"/>
      </rPr>
      <t>12%</t>
    </r>
    <r>
      <rPr>
        <sz val="11"/>
        <rFont val="宋体"/>
        <family val="3"/>
        <charset val="134"/>
      </rPr>
      <t>）</t>
    </r>
  </si>
  <si>
    <r>
      <rPr>
        <sz val="11"/>
        <rFont val="宋体"/>
        <family val="3"/>
        <charset val="134"/>
      </rPr>
      <t>上划省资源税（</t>
    </r>
    <r>
      <rPr>
        <sz val="11"/>
        <rFont val="Times New Roman"/>
        <family val="1"/>
      </rPr>
      <t>25%</t>
    </r>
    <r>
      <rPr>
        <sz val="11"/>
        <rFont val="宋体"/>
        <family val="3"/>
        <charset val="134"/>
      </rPr>
      <t>）</t>
    </r>
  </si>
  <si>
    <r>
      <rPr>
        <sz val="11"/>
        <rFont val="Times New Roman"/>
        <family val="1"/>
      </rPr>
      <t xml:space="preserve">   </t>
    </r>
    <r>
      <rPr>
        <sz val="11"/>
        <rFont val="宋体"/>
        <family val="3"/>
        <charset val="134"/>
      </rPr>
      <t>上划省城镇土地使用税（</t>
    </r>
    <r>
      <rPr>
        <sz val="11"/>
        <rFont val="Times New Roman"/>
        <family val="1"/>
      </rPr>
      <t>30%</t>
    </r>
    <r>
      <rPr>
        <sz val="11"/>
        <rFont val="宋体"/>
        <family val="3"/>
        <charset val="134"/>
      </rPr>
      <t>）</t>
    </r>
  </si>
  <si>
    <t>一般公共预算总收入合计</t>
  </si>
  <si>
    <t>2017年全市（汇总）一般公共预算支出总表</t>
  </si>
  <si>
    <r>
      <rPr>
        <sz val="11"/>
        <rFont val="Times New Roman"/>
        <family val="1"/>
      </rPr>
      <t xml:space="preserve">   </t>
    </r>
    <r>
      <rPr>
        <sz val="11"/>
        <rFont val="宋体"/>
        <family val="3"/>
        <charset val="134"/>
      </rPr>
      <t>一、一般公共预算地方支出</t>
    </r>
  </si>
  <si>
    <r>
      <rPr>
        <sz val="11"/>
        <rFont val="Times New Roman"/>
        <family val="1"/>
      </rPr>
      <t xml:space="preserve">   </t>
    </r>
    <r>
      <rPr>
        <sz val="11"/>
        <rFont val="宋体"/>
        <family val="3"/>
        <charset val="134"/>
      </rPr>
      <t>二、上解上级支出</t>
    </r>
  </si>
  <si>
    <r>
      <rPr>
        <sz val="11"/>
        <rFont val="Times New Roman"/>
        <family val="1"/>
      </rPr>
      <t xml:space="preserve">          </t>
    </r>
    <r>
      <rPr>
        <sz val="11"/>
        <rFont val="宋体"/>
        <family val="3"/>
        <charset val="134"/>
      </rPr>
      <t>体制上解</t>
    </r>
  </si>
  <si>
    <r>
      <rPr>
        <sz val="11"/>
        <rFont val="Times New Roman"/>
        <family val="1"/>
      </rPr>
      <t xml:space="preserve">          </t>
    </r>
    <r>
      <rPr>
        <sz val="11"/>
        <rFont val="宋体"/>
        <family val="3"/>
        <charset val="134"/>
      </rPr>
      <t>专项上解</t>
    </r>
  </si>
  <si>
    <r>
      <rPr>
        <sz val="11"/>
        <rFont val="Times New Roman"/>
        <family val="1"/>
      </rPr>
      <t xml:space="preserve">     </t>
    </r>
    <r>
      <rPr>
        <sz val="11"/>
        <rFont val="宋体"/>
        <family val="3"/>
        <charset val="134"/>
      </rPr>
      <t>出口退税上解</t>
    </r>
  </si>
  <si>
    <r>
      <rPr>
        <sz val="11"/>
        <rFont val="Times New Roman"/>
        <family val="1"/>
      </rPr>
      <t xml:space="preserve">   </t>
    </r>
    <r>
      <rPr>
        <sz val="11"/>
        <rFont val="宋体"/>
        <family val="3"/>
        <charset val="134"/>
      </rPr>
      <t>三、补助下级支出</t>
    </r>
  </si>
  <si>
    <r>
      <rPr>
        <sz val="11"/>
        <rFont val="Times New Roman"/>
        <family val="1"/>
      </rPr>
      <t xml:space="preserve">   </t>
    </r>
    <r>
      <rPr>
        <sz val="11"/>
        <rFont val="宋体"/>
        <family val="3"/>
        <charset val="134"/>
      </rPr>
      <t>四、债务支出</t>
    </r>
  </si>
  <si>
    <r>
      <rPr>
        <sz val="11"/>
        <rFont val="Times New Roman"/>
        <family val="1"/>
      </rPr>
      <t xml:space="preserve">   </t>
    </r>
    <r>
      <rPr>
        <sz val="11"/>
        <rFont val="宋体"/>
        <family val="3"/>
        <charset val="134"/>
      </rPr>
      <t>五、补充预算稳定调节基金</t>
    </r>
  </si>
  <si>
    <r>
      <rPr>
        <sz val="11"/>
        <rFont val="Times New Roman"/>
        <family val="1"/>
      </rPr>
      <t xml:space="preserve">   </t>
    </r>
    <r>
      <rPr>
        <sz val="11"/>
        <rFont val="宋体"/>
        <family val="3"/>
        <charset val="134"/>
      </rPr>
      <t>六、调出资金</t>
    </r>
  </si>
  <si>
    <r>
      <rPr>
        <sz val="11"/>
        <rFont val="Times New Roman"/>
        <family val="1"/>
      </rPr>
      <t xml:space="preserve">   </t>
    </r>
    <r>
      <rPr>
        <sz val="11"/>
        <rFont val="宋体"/>
        <family val="3"/>
        <charset val="134"/>
      </rPr>
      <t>七、结转下年支出</t>
    </r>
  </si>
  <si>
    <r>
      <rPr>
        <sz val="11"/>
        <rFont val="宋体"/>
        <family val="3"/>
        <charset val="134"/>
      </rPr>
      <t>一般公共预算支出合计</t>
    </r>
  </si>
  <si>
    <r>
      <rPr>
        <sz val="12"/>
        <rFont val="宋体"/>
        <family val="3"/>
        <charset val="134"/>
      </rPr>
      <t>说明：地方政府</t>
    </r>
    <r>
      <rPr>
        <sz val="12"/>
        <rFont val="Times New Roman"/>
        <family val="1"/>
      </rPr>
      <t>“</t>
    </r>
    <r>
      <rPr>
        <sz val="12"/>
        <rFont val="宋体"/>
        <family val="3"/>
        <charset val="134"/>
      </rPr>
      <t>一般债务收入</t>
    </r>
    <r>
      <rPr>
        <sz val="12"/>
        <rFont val="Times New Roman"/>
        <family val="1"/>
      </rPr>
      <t>”</t>
    </r>
    <r>
      <rPr>
        <sz val="12"/>
        <rFont val="宋体"/>
        <family val="3"/>
        <charset val="134"/>
      </rPr>
      <t>包括</t>
    </r>
    <r>
      <rPr>
        <sz val="12"/>
        <rFont val="Times New Roman"/>
        <family val="1"/>
      </rPr>
      <t>“</t>
    </r>
    <r>
      <rPr>
        <sz val="12"/>
        <rFont val="宋体"/>
        <family val="3"/>
        <charset val="134"/>
      </rPr>
      <t>置换一般债券收入</t>
    </r>
    <r>
      <rPr>
        <sz val="12"/>
        <rFont val="Times New Roman"/>
        <family val="1"/>
      </rPr>
      <t>”</t>
    </r>
    <r>
      <rPr>
        <sz val="12"/>
        <rFont val="宋体"/>
        <family val="3"/>
        <charset val="134"/>
      </rPr>
      <t>和</t>
    </r>
    <r>
      <rPr>
        <sz val="12"/>
        <rFont val="Times New Roman"/>
        <family val="1"/>
      </rPr>
      <t>“</t>
    </r>
    <r>
      <rPr>
        <sz val="12"/>
        <rFont val="宋体"/>
        <family val="3"/>
        <charset val="134"/>
      </rPr>
      <t>新增一般债券收入</t>
    </r>
    <r>
      <rPr>
        <sz val="12"/>
        <rFont val="Times New Roman"/>
        <family val="1"/>
      </rPr>
      <t>”</t>
    </r>
    <r>
      <rPr>
        <sz val="12"/>
        <rFont val="宋体"/>
        <family val="3"/>
        <charset val="134"/>
      </rPr>
      <t>，其中使用</t>
    </r>
    <r>
      <rPr>
        <sz val="12"/>
        <rFont val="Times New Roman"/>
        <family val="1"/>
      </rPr>
      <t>“</t>
    </r>
    <r>
      <rPr>
        <sz val="12"/>
        <rFont val="宋体"/>
        <family val="3"/>
        <charset val="134"/>
      </rPr>
      <t>置换一般债券</t>
    </r>
    <r>
      <rPr>
        <sz val="12"/>
        <rFont val="Times New Roman"/>
        <family val="1"/>
      </rPr>
      <t>”</t>
    </r>
    <r>
      <rPr>
        <sz val="12"/>
        <rFont val="宋体"/>
        <family val="3"/>
        <charset val="134"/>
      </rPr>
      <t>要求列入</t>
    </r>
    <r>
      <rPr>
        <sz val="12"/>
        <rFont val="Times New Roman"/>
        <family val="1"/>
      </rPr>
      <t>“</t>
    </r>
    <r>
      <rPr>
        <sz val="12"/>
        <rFont val="宋体"/>
        <family val="3"/>
        <charset val="134"/>
      </rPr>
      <t>一般债务支出</t>
    </r>
    <r>
      <rPr>
        <sz val="12"/>
        <rFont val="Times New Roman"/>
        <family val="1"/>
      </rPr>
      <t>”</t>
    </r>
    <r>
      <rPr>
        <sz val="12"/>
        <rFont val="宋体"/>
        <family val="3"/>
        <charset val="134"/>
      </rPr>
      <t>科目，使用</t>
    </r>
    <r>
      <rPr>
        <sz val="12"/>
        <rFont val="Times New Roman"/>
        <family val="1"/>
      </rPr>
      <t>“</t>
    </r>
    <r>
      <rPr>
        <sz val="12"/>
        <rFont val="宋体"/>
        <family val="3"/>
        <charset val="134"/>
      </rPr>
      <t>新增一般债券</t>
    </r>
    <r>
      <rPr>
        <sz val="12"/>
        <rFont val="Times New Roman"/>
        <family val="1"/>
      </rPr>
      <t>”</t>
    </r>
    <r>
      <rPr>
        <sz val="12"/>
        <rFont val="宋体"/>
        <family val="3"/>
        <charset val="134"/>
      </rPr>
      <t>不能列入</t>
    </r>
    <r>
      <rPr>
        <sz val="12"/>
        <rFont val="Times New Roman"/>
        <family val="1"/>
      </rPr>
      <t>“</t>
    </r>
    <r>
      <rPr>
        <sz val="12"/>
        <rFont val="宋体"/>
        <family val="3"/>
        <charset val="134"/>
      </rPr>
      <t>一般债务支出</t>
    </r>
    <r>
      <rPr>
        <sz val="12"/>
        <rFont val="Times New Roman"/>
        <family val="1"/>
      </rPr>
      <t>”</t>
    </r>
    <r>
      <rPr>
        <sz val="12"/>
        <rFont val="宋体"/>
        <family val="3"/>
        <charset val="134"/>
      </rPr>
      <t>科目，而要对应列入一般公共预算支出科目。</t>
    </r>
    <r>
      <rPr>
        <sz val="12"/>
        <rFont val="Times New Roman"/>
        <family val="1"/>
      </rPr>
      <t>2017</t>
    </r>
    <r>
      <rPr>
        <sz val="12"/>
        <rFont val="宋体"/>
        <family val="3"/>
        <charset val="134"/>
      </rPr>
      <t>年全市</t>
    </r>
    <r>
      <rPr>
        <sz val="12"/>
        <rFont val="Times New Roman"/>
        <family val="1"/>
      </rPr>
      <t>“</t>
    </r>
    <r>
      <rPr>
        <sz val="12"/>
        <rFont val="宋体"/>
        <family val="3"/>
        <charset val="134"/>
      </rPr>
      <t>置换一般债券收入</t>
    </r>
    <r>
      <rPr>
        <sz val="12"/>
        <rFont val="Times New Roman"/>
        <family val="1"/>
      </rPr>
      <t>”236259</t>
    </r>
    <r>
      <rPr>
        <sz val="12"/>
        <rFont val="宋体"/>
        <family val="3"/>
        <charset val="134"/>
      </rPr>
      <t>万元，比</t>
    </r>
    <r>
      <rPr>
        <sz val="12"/>
        <rFont val="Times New Roman"/>
        <family val="1"/>
      </rPr>
      <t>2016</t>
    </r>
    <r>
      <rPr>
        <sz val="12"/>
        <rFont val="宋体"/>
        <family val="3"/>
        <charset val="134"/>
      </rPr>
      <t>年的</t>
    </r>
    <r>
      <rPr>
        <sz val="12"/>
        <rFont val="Times New Roman"/>
        <family val="1"/>
      </rPr>
      <t>412419</t>
    </r>
    <r>
      <rPr>
        <sz val="12"/>
        <rFont val="宋体"/>
        <family val="3"/>
        <charset val="134"/>
      </rPr>
      <t>万元减少</t>
    </r>
    <r>
      <rPr>
        <sz val="12"/>
        <rFont val="Times New Roman"/>
        <family val="1"/>
      </rPr>
      <t>176160</t>
    </r>
    <r>
      <rPr>
        <sz val="12"/>
        <rFont val="宋体"/>
        <family val="3"/>
        <charset val="134"/>
      </rPr>
      <t>万元，影响地方政府一般债务支出相应下降</t>
    </r>
    <r>
      <rPr>
        <sz val="12"/>
        <rFont val="Times New Roman"/>
        <family val="1"/>
      </rPr>
      <t>176160</t>
    </r>
    <r>
      <rPr>
        <sz val="12"/>
        <rFont val="宋体"/>
        <family val="3"/>
        <charset val="134"/>
      </rPr>
      <t>万元。</t>
    </r>
  </si>
  <si>
    <t>2017年全市（汇总）一般公共预算支出明细表</t>
  </si>
  <si>
    <r>
      <rPr>
        <sz val="11"/>
        <rFont val="宋体"/>
        <family val="3"/>
        <charset val="134"/>
      </rPr>
      <t>一般公共服务支出</t>
    </r>
  </si>
  <si>
    <r>
      <rPr>
        <sz val="11"/>
        <rFont val="宋体"/>
        <family val="3"/>
        <charset val="134"/>
      </rPr>
      <t>外交支出</t>
    </r>
  </si>
  <si>
    <r>
      <rPr>
        <sz val="11"/>
        <rFont val="宋体"/>
        <family val="3"/>
        <charset val="134"/>
      </rPr>
      <t>国防支出</t>
    </r>
  </si>
  <si>
    <r>
      <rPr>
        <sz val="11"/>
        <rFont val="宋体"/>
        <family val="3"/>
        <charset val="134"/>
      </rPr>
      <t>公共安全支出</t>
    </r>
  </si>
  <si>
    <r>
      <rPr>
        <sz val="11"/>
        <rFont val="宋体"/>
        <family val="3"/>
        <charset val="134"/>
      </rPr>
      <t>教育支出</t>
    </r>
  </si>
  <si>
    <r>
      <rPr>
        <sz val="11"/>
        <rFont val="宋体"/>
        <family val="3"/>
        <charset val="134"/>
      </rPr>
      <t>科学技术支出</t>
    </r>
  </si>
  <si>
    <r>
      <rPr>
        <sz val="11"/>
        <rFont val="宋体"/>
        <family val="3"/>
        <charset val="134"/>
      </rPr>
      <t>文化体育与传媒支出</t>
    </r>
  </si>
  <si>
    <r>
      <rPr>
        <sz val="11"/>
        <rFont val="宋体"/>
        <family val="3"/>
        <charset val="134"/>
      </rPr>
      <t>社会保障和就业支出</t>
    </r>
  </si>
  <si>
    <r>
      <rPr>
        <sz val="11"/>
        <rFont val="宋体"/>
        <family val="3"/>
        <charset val="134"/>
      </rPr>
      <t>医疗卫生与计划生育支出</t>
    </r>
  </si>
  <si>
    <r>
      <rPr>
        <sz val="11"/>
        <rFont val="宋体"/>
        <family val="3"/>
        <charset val="134"/>
      </rPr>
      <t>节能环保支出</t>
    </r>
  </si>
  <si>
    <r>
      <rPr>
        <sz val="11"/>
        <rFont val="宋体"/>
        <family val="3"/>
        <charset val="134"/>
      </rPr>
      <t>城乡社区支出</t>
    </r>
  </si>
  <si>
    <r>
      <rPr>
        <sz val="11"/>
        <rFont val="宋体"/>
        <family val="3"/>
        <charset val="134"/>
      </rPr>
      <t>农林水支出</t>
    </r>
  </si>
  <si>
    <r>
      <rPr>
        <sz val="11"/>
        <rFont val="宋体"/>
        <family val="3"/>
        <charset val="134"/>
      </rPr>
      <t>交通运输支出</t>
    </r>
  </si>
  <si>
    <r>
      <rPr>
        <sz val="11"/>
        <rFont val="宋体"/>
        <family val="3"/>
        <charset val="134"/>
      </rPr>
      <t>资源勘探信息等支出</t>
    </r>
  </si>
  <si>
    <r>
      <rPr>
        <sz val="11"/>
        <rFont val="宋体"/>
        <family val="3"/>
        <charset val="134"/>
      </rPr>
      <t>商业服务业等支出</t>
    </r>
  </si>
  <si>
    <r>
      <rPr>
        <sz val="11"/>
        <rFont val="宋体"/>
        <family val="3"/>
        <charset val="134"/>
      </rPr>
      <t>金融支出</t>
    </r>
  </si>
  <si>
    <r>
      <rPr>
        <sz val="11"/>
        <rFont val="宋体"/>
        <family val="3"/>
        <charset val="134"/>
      </rPr>
      <t>援助其他地区支出</t>
    </r>
  </si>
  <si>
    <r>
      <rPr>
        <sz val="11"/>
        <rFont val="宋体"/>
        <family val="3"/>
        <charset val="134"/>
      </rPr>
      <t>国土海洋气象等支出</t>
    </r>
  </si>
  <si>
    <r>
      <rPr>
        <sz val="11"/>
        <rFont val="宋体"/>
        <family val="3"/>
        <charset val="134"/>
      </rPr>
      <t>住房保障支出</t>
    </r>
  </si>
  <si>
    <r>
      <rPr>
        <sz val="11"/>
        <rFont val="宋体"/>
        <family val="3"/>
        <charset val="134"/>
      </rPr>
      <t>粮油物资储备支出</t>
    </r>
  </si>
  <si>
    <r>
      <rPr>
        <sz val="11"/>
        <rFont val="宋体"/>
        <family val="3"/>
        <charset val="134"/>
      </rPr>
      <t>预备费</t>
    </r>
  </si>
  <si>
    <t>债务付息支出</t>
  </si>
  <si>
    <r>
      <rPr>
        <sz val="11"/>
        <rFont val="宋体"/>
        <family val="3"/>
        <charset val="134"/>
      </rPr>
      <t>其他支出</t>
    </r>
  </si>
  <si>
    <r>
      <rPr>
        <sz val="11"/>
        <rFont val="宋体"/>
        <family val="3"/>
        <charset val="134"/>
      </rPr>
      <t>支出合计</t>
    </r>
  </si>
  <si>
    <r>
      <rPr>
        <sz val="11"/>
        <rFont val="宋体"/>
        <family val="3"/>
        <charset val="134"/>
      </rPr>
      <t>民生项目</t>
    </r>
  </si>
  <si>
    <t>2017年全市（汇总）上级转移支付收入情况</t>
  </si>
  <si>
    <t>单位：万元</t>
  </si>
  <si>
    <r>
      <rPr>
        <sz val="11"/>
        <rFont val="宋体"/>
        <family val="3"/>
        <charset val="134"/>
      </rPr>
      <t>项</t>
    </r>
    <r>
      <rPr>
        <sz val="11"/>
        <rFont val="Times New Roman"/>
        <family val="1"/>
      </rPr>
      <t xml:space="preserve">                      </t>
    </r>
    <r>
      <rPr>
        <sz val="11"/>
        <rFont val="宋体"/>
        <family val="3"/>
        <charset val="134"/>
      </rPr>
      <t>目</t>
    </r>
  </si>
  <si>
    <r>
      <rPr>
        <sz val="11"/>
        <rFont val="宋体"/>
        <family val="3"/>
        <charset val="134"/>
      </rPr>
      <t>全市合计</t>
    </r>
  </si>
  <si>
    <t>市本级及市辖区</t>
  </si>
  <si>
    <t>省直管县小计</t>
  </si>
  <si>
    <r>
      <rPr>
        <sz val="11"/>
        <rFont val="Times New Roman"/>
        <family val="1"/>
      </rPr>
      <t>2016</t>
    </r>
    <r>
      <rPr>
        <sz val="11"/>
        <rFont val="宋体"/>
        <family val="3"/>
        <charset val="134"/>
      </rPr>
      <t>年</t>
    </r>
  </si>
  <si>
    <r>
      <rPr>
        <sz val="11"/>
        <rFont val="Times New Roman"/>
        <family val="1"/>
      </rPr>
      <t>2017</t>
    </r>
    <r>
      <rPr>
        <sz val="11"/>
        <rFont val="宋体"/>
        <family val="3"/>
        <charset val="134"/>
      </rPr>
      <t>年</t>
    </r>
  </si>
  <si>
    <t>增长%</t>
  </si>
  <si>
    <t>市本级</t>
  </si>
  <si>
    <t>高新区</t>
  </si>
  <si>
    <t>大通湖区</t>
  </si>
  <si>
    <t>赫山区</t>
  </si>
  <si>
    <t>资阳区</t>
  </si>
  <si>
    <r>
      <rPr>
        <sz val="11"/>
        <rFont val="宋体"/>
        <family val="3"/>
        <charset val="134"/>
      </rPr>
      <t>上级补助收入</t>
    </r>
  </si>
  <si>
    <r>
      <rPr>
        <sz val="11"/>
        <rFont val="宋体"/>
        <family val="3"/>
        <charset val="134"/>
      </rPr>
      <t>一、一般性转移支付收入</t>
    </r>
  </si>
  <si>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其中：均衡性转移支付补助收入</t>
    </r>
  </si>
  <si>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县级基本财力保障机制奖补资金收入</t>
    </r>
  </si>
  <si>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基层公检法司转移支付收入</t>
    </r>
  </si>
  <si>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义务教育等转移支付收入</t>
    </r>
  </si>
  <si>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基本养老金保险和低保等转移支付收入</t>
    </r>
  </si>
  <si>
    <t xml:space="preserve"> 城乡居民医疗保险转移支付收入</t>
  </si>
  <si>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固定数额补助收入</t>
    </r>
  </si>
  <si>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农村综合改革转移支付补助收入</t>
    </r>
  </si>
  <si>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革命老区及民族和边境地区转移收入</t>
    </r>
  </si>
  <si>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产粮</t>
    </r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油</t>
    </r>
    <r>
      <rPr>
        <sz val="11"/>
        <rFont val="Times New Roman"/>
        <family val="1"/>
      </rPr>
      <t>)</t>
    </r>
    <r>
      <rPr>
        <sz val="11"/>
        <rFont val="宋体"/>
        <family val="3"/>
        <charset val="134"/>
      </rPr>
      <t>大县奖励资金收入</t>
    </r>
  </si>
  <si>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重点生态功能区转移支付收入</t>
    </r>
  </si>
  <si>
    <r>
      <rPr>
        <sz val="11"/>
        <rFont val="宋体"/>
        <family val="3"/>
        <charset val="134"/>
      </rPr>
      <t>二、专项转移支付</t>
    </r>
  </si>
  <si>
    <r>
      <rPr>
        <sz val="11"/>
        <rFont val="宋体"/>
        <family val="3"/>
        <charset val="134"/>
      </rPr>
      <t>三、返还性收入</t>
    </r>
  </si>
  <si>
    <t>2017年全市（汇总）专项转移支付支出明细表</t>
  </si>
  <si>
    <r>
      <rPr>
        <sz val="11"/>
        <rFont val="宋体"/>
        <family val="3"/>
        <charset val="134"/>
      </rPr>
      <t>国债还本付息支出</t>
    </r>
  </si>
  <si>
    <t>2017年市本级一般公共预算收入总表</t>
  </si>
  <si>
    <r>
      <rPr>
        <sz val="11"/>
        <rFont val="Times New Roman"/>
        <family val="1"/>
      </rPr>
      <t>2017</t>
    </r>
    <r>
      <rPr>
        <sz val="11"/>
        <rFont val="宋体"/>
        <family val="3"/>
        <charset val="134"/>
      </rPr>
      <t>年调整预算数</t>
    </r>
  </si>
  <si>
    <r>
      <rPr>
        <sz val="11"/>
        <rFont val="宋体"/>
        <family val="3"/>
        <charset val="134"/>
      </rPr>
      <t>为调整预算</t>
    </r>
    <r>
      <rPr>
        <sz val="11"/>
        <rFont val="Times New Roman"/>
        <family val="1"/>
      </rPr>
      <t>%</t>
    </r>
  </si>
  <si>
    <r>
      <rPr>
        <sz val="12"/>
        <rFont val="宋体"/>
        <family val="3"/>
        <charset val="134"/>
      </rPr>
      <t>注：</t>
    </r>
    <r>
      <rPr>
        <sz val="12"/>
        <rFont val="Times New Roman"/>
        <family val="1"/>
      </rPr>
      <t>1</t>
    </r>
    <r>
      <rPr>
        <sz val="12"/>
        <rFont val="宋体"/>
        <family val="3"/>
        <charset val="134"/>
      </rPr>
      <t>、一般公共预算地方收入指由地方征收，按照现行财政体制缴入地方金库的一般公共预算收入；一般公共预算地方收入，加上由地方征收，但按照现行财政体制缴入中央金库的上划中央收入，加上由地方征收，但按照现行财政体制缴入省金库的上划省收入，构成一般公共预算总收入。</t>
    </r>
  </si>
  <si>
    <r>
      <rPr>
        <sz val="12"/>
        <rFont val="Times New Roman"/>
        <family val="1"/>
      </rPr>
      <t xml:space="preserve">        2</t>
    </r>
    <r>
      <rPr>
        <sz val="12"/>
        <rFont val="宋体"/>
        <family val="3"/>
        <charset val="134"/>
      </rPr>
      <t>、</t>
    </r>
    <r>
      <rPr>
        <sz val="12"/>
        <rFont val="Times New Roman"/>
        <family val="1"/>
      </rPr>
      <t>2017</t>
    </r>
    <r>
      <rPr>
        <sz val="12"/>
        <rFont val="宋体"/>
        <family val="3"/>
        <charset val="134"/>
      </rPr>
      <t>年市本级地方收入</t>
    </r>
    <r>
      <rPr>
        <sz val="12"/>
        <rFont val="Times New Roman"/>
        <family val="1"/>
      </rPr>
      <t>140373</t>
    </r>
    <r>
      <rPr>
        <sz val="12"/>
        <rFont val="宋体"/>
        <family val="3"/>
        <charset val="134"/>
      </rPr>
      <t>万元，加上上划中央收入</t>
    </r>
    <r>
      <rPr>
        <sz val="12"/>
        <rFont val="Times New Roman"/>
        <family val="1"/>
      </rPr>
      <t>91602</t>
    </r>
    <r>
      <rPr>
        <sz val="12"/>
        <rFont val="宋体"/>
        <family val="3"/>
        <charset val="134"/>
      </rPr>
      <t>万元，上划省收入</t>
    </r>
    <r>
      <rPr>
        <sz val="12"/>
        <rFont val="Times New Roman"/>
        <family val="1"/>
      </rPr>
      <t>9268</t>
    </r>
    <r>
      <rPr>
        <sz val="12"/>
        <rFont val="宋体"/>
        <family val="3"/>
        <charset val="134"/>
      </rPr>
      <t>万元，市本级一般公共预算总收入</t>
    </r>
    <r>
      <rPr>
        <sz val="12"/>
        <rFont val="Times New Roman"/>
        <family val="1"/>
      </rPr>
      <t>241243</t>
    </r>
    <r>
      <rPr>
        <sz val="12"/>
        <rFont val="宋体"/>
        <family val="3"/>
        <charset val="134"/>
      </rPr>
      <t>万元。</t>
    </r>
  </si>
  <si>
    <t>2017年市本级一般公共预算总收入明细表</t>
  </si>
  <si>
    <t>上划中央其他收入</t>
  </si>
  <si>
    <t>2017年市本级一般公共预算支出总表</t>
  </si>
  <si>
    <r>
      <rPr>
        <sz val="11"/>
        <rFont val="Times New Roman"/>
        <family val="1"/>
      </rPr>
      <t xml:space="preserve">   </t>
    </r>
    <r>
      <rPr>
        <sz val="11"/>
        <rFont val="宋体"/>
        <family val="3"/>
        <charset val="134"/>
      </rPr>
      <t>一、一般公共预算市本级支出</t>
    </r>
  </si>
  <si>
    <t>2017年市本级一般公共预算支出表</t>
  </si>
  <si>
    <t>民生项目</t>
  </si>
  <si>
    <r>
      <rPr>
        <sz val="18"/>
        <rFont val="Times New Roman"/>
        <family val="1"/>
      </rPr>
      <t>2017</t>
    </r>
    <r>
      <rPr>
        <sz val="18"/>
        <rFont val="黑体"/>
        <family val="3"/>
        <charset val="134"/>
      </rPr>
      <t>年市本级一般公共预算支出明细表</t>
    </r>
  </si>
  <si>
    <r>
      <rPr>
        <b/>
        <sz val="11"/>
        <rFont val="宋体"/>
        <family val="3"/>
        <charset val="134"/>
      </rPr>
      <t>科目编码</t>
    </r>
  </si>
  <si>
    <r>
      <rPr>
        <b/>
        <sz val="10"/>
        <rFont val="宋体"/>
        <family val="3"/>
        <charset val="134"/>
      </rPr>
      <t>科目名称</t>
    </r>
  </si>
  <si>
    <r>
      <rPr>
        <b/>
        <sz val="11"/>
        <rFont val="宋体"/>
        <family val="3"/>
        <charset val="134"/>
      </rPr>
      <t>决算数</t>
    </r>
  </si>
  <si>
    <r>
      <rPr>
        <b/>
        <sz val="10"/>
        <rFont val="宋体"/>
        <family val="3"/>
        <charset val="134"/>
      </rPr>
      <t>一般公共预算支出</t>
    </r>
  </si>
  <si>
    <r>
      <rPr>
        <b/>
        <sz val="10"/>
        <rFont val="宋体"/>
        <family val="3"/>
        <charset val="134"/>
      </rPr>
      <t>一般公共服务支出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</si>
  <si>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人大事务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</si>
  <si>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行政运行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</si>
  <si>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一般行政管理事务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</si>
  <si>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机关服务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</si>
  <si>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人大会议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</si>
  <si>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事业运行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</si>
  <si>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其他人大事务支出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</si>
  <si>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政协事务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</si>
  <si>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政协会议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</si>
  <si>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其他政协事务支出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</si>
  <si>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政府办公厅</t>
    </r>
    <r>
      <rPr>
        <b/>
        <sz val="10"/>
        <rFont val="Times New Roman"/>
        <family val="1"/>
      </rPr>
      <t>(</t>
    </r>
    <r>
      <rPr>
        <b/>
        <sz val="10"/>
        <rFont val="宋体"/>
        <family val="3"/>
        <charset val="134"/>
      </rPr>
      <t>室</t>
    </r>
    <r>
      <rPr>
        <b/>
        <sz val="10"/>
        <rFont val="Times New Roman"/>
        <family val="1"/>
      </rPr>
      <t>)</t>
    </r>
    <r>
      <rPr>
        <b/>
        <sz val="10"/>
        <rFont val="宋体"/>
        <family val="3"/>
        <charset val="134"/>
      </rPr>
      <t>及相关机构事务</t>
    </r>
  </si>
  <si>
    <t xml:space="preserve">  行政运行</t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</si>
  <si>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专项业务活动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</si>
  <si>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法制建设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</si>
  <si>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信访事务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</si>
  <si>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其他政府办公厅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室</t>
    </r>
    <r>
      <rPr>
        <sz val="10"/>
        <rFont val="Times New Roman"/>
        <family val="1"/>
      </rPr>
      <t>)</t>
    </r>
    <r>
      <rPr>
        <sz val="10"/>
        <rFont val="宋体"/>
        <family val="3"/>
        <charset val="134"/>
      </rPr>
      <t>及相关机构事务支出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</si>
  <si>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发展与改革事务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</si>
  <si>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物价管理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</si>
  <si>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其他发展与改革事务支出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</si>
  <si>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统计信息事务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</si>
  <si>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专项统计业务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</si>
  <si>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专项普查活动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</si>
  <si>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统计抽样调查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</si>
  <si>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其他统计信息事务支出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</si>
  <si>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财政事务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</si>
  <si>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财政国库业务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</si>
  <si>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财政监察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</si>
  <si>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信息化建设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</si>
  <si>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财政委托业务支出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</si>
  <si>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其他财政事务支出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</si>
  <si>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税收事务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</si>
  <si>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其他税收事务支出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</si>
  <si>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审计事务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</si>
  <si>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审计业务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</si>
  <si>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人力资源事务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</si>
  <si>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军队转业干部安置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</si>
  <si>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引进人才费用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</si>
  <si>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其他人力资源事务支出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</si>
  <si>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纪检监察事务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</si>
  <si>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其他纪检监察事务支出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</si>
  <si>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商贸事务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</si>
  <si>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招商引资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</si>
  <si>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其他商贸事务支出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</si>
  <si>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知识产权事务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</si>
  <si>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国家知识产权战略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</si>
  <si>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工商行政管理事务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</si>
  <si>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工商行政管理专项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</si>
  <si>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执法办案专项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</si>
  <si>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消费者权益保护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</si>
  <si>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其他工商行政管理事务支出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</si>
  <si>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质量技术监督与检验检疫事务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</si>
  <si>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质量技术监督行政执法及业务管理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</si>
  <si>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质量技术监督技术支持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</si>
  <si>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标准化管理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</si>
  <si>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其他质量技术监督与检验检疫事务支出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</si>
  <si>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民族事务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</si>
  <si>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民族工作专项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</si>
  <si>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其他民族事务支出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</si>
  <si>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宗教事务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</si>
  <si>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宗教工作专项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</si>
  <si>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港澳台侨事务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</si>
  <si>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华侨事务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</si>
  <si>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其他港澳台侨事务支出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</si>
  <si>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档案事务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</si>
  <si>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档案馆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</si>
  <si>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其他档案事务支出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</si>
  <si>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民主党派及工商联事务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</si>
  <si>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参政议政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</si>
  <si>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其他民主党派及工商联事务支出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</si>
  <si>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群众团体事务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</si>
  <si>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其他群众团体事务支出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</si>
  <si>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党委办公厅</t>
    </r>
    <r>
      <rPr>
        <b/>
        <sz val="10"/>
        <rFont val="Times New Roman"/>
        <family val="1"/>
      </rPr>
      <t>(</t>
    </r>
    <r>
      <rPr>
        <b/>
        <sz val="10"/>
        <rFont val="宋体"/>
        <family val="3"/>
        <charset val="134"/>
      </rPr>
      <t>室</t>
    </r>
    <r>
      <rPr>
        <b/>
        <sz val="10"/>
        <rFont val="Times New Roman"/>
        <family val="1"/>
      </rPr>
      <t>)</t>
    </r>
    <r>
      <rPr>
        <b/>
        <sz val="10"/>
        <rFont val="宋体"/>
        <family val="3"/>
        <charset val="134"/>
      </rPr>
      <t>及相关机构事务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</si>
  <si>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专项业务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</si>
  <si>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其他党委办公厅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室</t>
    </r>
    <r>
      <rPr>
        <sz val="10"/>
        <rFont val="Times New Roman"/>
        <family val="1"/>
      </rPr>
      <t>)</t>
    </r>
    <r>
      <rPr>
        <sz val="10"/>
        <rFont val="宋体"/>
        <family val="3"/>
        <charset val="134"/>
      </rPr>
      <t>及相关机构事务支出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</si>
  <si>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组织事务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</si>
  <si>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其他组织事务支出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</si>
  <si>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宣传事务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</si>
  <si>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其他宣传事务支出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</si>
  <si>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统战事务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</si>
  <si>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其他统战事务支出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</si>
  <si>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对外联络事务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</si>
  <si>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其他共产党事务支出</t>
    </r>
    <r>
      <rPr>
        <b/>
        <sz val="10"/>
        <rFont val="Times New Roman"/>
        <family val="1"/>
      </rPr>
      <t>(</t>
    </r>
    <r>
      <rPr>
        <b/>
        <sz val="10"/>
        <rFont val="宋体"/>
        <family val="3"/>
        <charset val="134"/>
      </rPr>
      <t>款</t>
    </r>
    <r>
      <rPr>
        <b/>
        <sz val="10"/>
        <rFont val="Times New Roman"/>
        <family val="1"/>
      </rPr>
      <t>)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</si>
  <si>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其他共产党事务支出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项</t>
    </r>
    <r>
      <rPr>
        <sz val="10"/>
        <rFont val="Times New Roman"/>
        <family val="1"/>
      </rPr>
      <t>)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</si>
  <si>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其他一般公共服务支出</t>
    </r>
    <r>
      <rPr>
        <b/>
        <sz val="10"/>
        <rFont val="Times New Roman"/>
        <family val="1"/>
      </rPr>
      <t>(</t>
    </r>
    <r>
      <rPr>
        <b/>
        <sz val="10"/>
        <rFont val="宋体"/>
        <family val="3"/>
        <charset val="134"/>
      </rPr>
      <t>款</t>
    </r>
    <r>
      <rPr>
        <b/>
        <sz val="10"/>
        <rFont val="Times New Roman"/>
        <family val="1"/>
      </rPr>
      <t>)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</si>
  <si>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其他一般公共服务支出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项</t>
    </r>
    <r>
      <rPr>
        <sz val="10"/>
        <rFont val="Times New Roman"/>
        <family val="1"/>
      </rPr>
      <t>)</t>
    </r>
  </si>
  <si>
    <r>
      <rPr>
        <b/>
        <sz val="10"/>
        <rFont val="宋体"/>
        <family val="3"/>
        <charset val="134"/>
      </rPr>
      <t>国防支出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</si>
  <si>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国防动员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</si>
  <si>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兵役征集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</si>
  <si>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人民防空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</si>
  <si>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其他国防支出</t>
    </r>
    <r>
      <rPr>
        <b/>
        <sz val="10"/>
        <rFont val="Times New Roman"/>
        <family val="1"/>
      </rPr>
      <t>(</t>
    </r>
    <r>
      <rPr>
        <b/>
        <sz val="10"/>
        <rFont val="宋体"/>
        <family val="3"/>
        <charset val="134"/>
      </rPr>
      <t>款</t>
    </r>
    <r>
      <rPr>
        <b/>
        <sz val="10"/>
        <rFont val="Times New Roman"/>
        <family val="1"/>
      </rPr>
      <t>)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</si>
  <si>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其他国防支出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项</t>
    </r>
    <r>
      <rPr>
        <sz val="10"/>
        <rFont val="Times New Roman"/>
        <family val="1"/>
      </rPr>
      <t>)</t>
    </r>
  </si>
  <si>
    <r>
      <rPr>
        <b/>
        <sz val="10"/>
        <rFont val="宋体"/>
        <family val="3"/>
        <charset val="134"/>
      </rPr>
      <t>公共安全支出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</si>
  <si>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武装警察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</si>
  <si>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内卫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</si>
  <si>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消防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</si>
  <si>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公安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</si>
  <si>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治安管理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</si>
  <si>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经济犯罪侦查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</si>
  <si>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出入境管理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</si>
  <si>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禁毒管理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</si>
  <si>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道路交通管理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</si>
  <si>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网络侦控管理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</si>
  <si>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反恐怖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</si>
  <si>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居民身份证管理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</si>
  <si>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拘押收教场所管理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</si>
  <si>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其他公安支出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</si>
  <si>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国家安全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</si>
  <si>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其他国家安全支出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</si>
  <si>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检察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</si>
  <si>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其他检察支出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</si>
  <si>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法院</t>
    </r>
  </si>
  <si>
    <r>
      <rPr>
        <sz val="10"/>
        <rFont val="Times New Roman"/>
        <family val="1"/>
      </rPr>
      <t xml:space="preserve">    “</t>
    </r>
    <r>
      <rPr>
        <sz val="10"/>
        <rFont val="宋体"/>
        <family val="3"/>
        <charset val="134"/>
      </rPr>
      <t>两庭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>建设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</si>
  <si>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其他法院支出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</si>
  <si>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司法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</si>
  <si>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法律援助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</si>
  <si>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其他司法支出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</si>
  <si>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强制隔离戒毒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</si>
  <si>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强制隔离戒毒人员生活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</si>
  <si>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强制隔离戒毒人员教育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</si>
  <si>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所政设施建设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</si>
  <si>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其他强制隔离戒毒支出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</si>
  <si>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国家保密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</si>
  <si>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其他国家保密支出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</si>
  <si>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其他公共安全支出</t>
    </r>
    <r>
      <rPr>
        <b/>
        <sz val="10"/>
        <rFont val="Times New Roman"/>
        <family val="1"/>
      </rPr>
      <t>(</t>
    </r>
    <r>
      <rPr>
        <b/>
        <sz val="10"/>
        <rFont val="宋体"/>
        <family val="3"/>
        <charset val="134"/>
      </rPr>
      <t>款</t>
    </r>
    <r>
      <rPr>
        <b/>
        <sz val="10"/>
        <rFont val="Times New Roman"/>
        <family val="1"/>
      </rPr>
      <t>)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</si>
  <si>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其他公共安全支出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项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</si>
  <si>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其他消防</t>
    </r>
  </si>
  <si>
    <r>
      <rPr>
        <b/>
        <sz val="10"/>
        <rFont val="宋体"/>
        <family val="3"/>
        <charset val="134"/>
      </rPr>
      <t>教育支出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</si>
  <si>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教育管理事务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</si>
  <si>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其他教育管理事务支出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</si>
  <si>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普通教育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</si>
  <si>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学前教育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</si>
  <si>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初中教育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</si>
  <si>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高中教育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</si>
  <si>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高等教育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</si>
  <si>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其他普通教育支出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</si>
  <si>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职业教育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</si>
  <si>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中专教育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</si>
  <si>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技校教育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</si>
  <si>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职业高中教育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</si>
  <si>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高等职业教育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</si>
  <si>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其他职业教育支出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</si>
  <si>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成人教育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</si>
  <si>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成人广播电视教育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</si>
  <si>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其他成人教育支出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</si>
  <si>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广播电视教育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</si>
  <si>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广播电视学校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</si>
  <si>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特殊教育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</si>
  <si>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特殊学校教育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</si>
  <si>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其他特殊教育支出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</si>
  <si>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进修及培训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</si>
  <si>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干部教育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</si>
  <si>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其他教育支出</t>
    </r>
    <r>
      <rPr>
        <b/>
        <sz val="10"/>
        <rFont val="Times New Roman"/>
        <family val="1"/>
      </rPr>
      <t>(</t>
    </r>
    <r>
      <rPr>
        <b/>
        <sz val="10"/>
        <rFont val="宋体"/>
        <family val="3"/>
        <charset val="134"/>
      </rPr>
      <t>款</t>
    </r>
    <r>
      <rPr>
        <b/>
        <sz val="10"/>
        <rFont val="Times New Roman"/>
        <family val="1"/>
      </rPr>
      <t>)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</si>
  <si>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其他教育支出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项</t>
    </r>
    <r>
      <rPr>
        <sz val="10"/>
        <rFont val="Times New Roman"/>
        <family val="1"/>
      </rPr>
      <t>)</t>
    </r>
  </si>
  <si>
    <r>
      <rPr>
        <b/>
        <sz val="10"/>
        <rFont val="宋体"/>
        <family val="3"/>
        <charset val="134"/>
      </rPr>
      <t>科学技术支出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</si>
  <si>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科学技术管理事务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</si>
  <si>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其他科学技术管理事务支出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</si>
  <si>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基础研究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</si>
  <si>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机构运行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</si>
  <si>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自然科学基金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</si>
  <si>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技术研究与开发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</si>
  <si>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应用技术研究与开发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</si>
  <si>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科技成果转化与扩散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</si>
  <si>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其他技术研究与开发支出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</si>
  <si>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科技条件与服务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</si>
  <si>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社会科学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</si>
  <si>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社会科学研究机构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</si>
  <si>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其他社会科学支出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</si>
  <si>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科学技术普及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</si>
  <si>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科普活动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</si>
  <si>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其他科学技术普及支出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</si>
  <si>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其他科学技术支出</t>
    </r>
    <r>
      <rPr>
        <b/>
        <sz val="10"/>
        <rFont val="Times New Roman"/>
        <family val="1"/>
      </rPr>
      <t>(</t>
    </r>
    <r>
      <rPr>
        <b/>
        <sz val="10"/>
        <rFont val="宋体"/>
        <family val="3"/>
        <charset val="134"/>
      </rPr>
      <t>款</t>
    </r>
    <r>
      <rPr>
        <b/>
        <sz val="10"/>
        <rFont val="Times New Roman"/>
        <family val="1"/>
      </rPr>
      <t>)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</si>
  <si>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科技奖励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</si>
  <si>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其他科学技术支出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项</t>
    </r>
    <r>
      <rPr>
        <sz val="10"/>
        <rFont val="Times New Roman"/>
        <family val="1"/>
      </rPr>
      <t>)</t>
    </r>
  </si>
  <si>
    <r>
      <rPr>
        <b/>
        <sz val="10"/>
        <rFont val="宋体"/>
        <family val="3"/>
        <charset val="134"/>
      </rPr>
      <t>文化体育与传媒支出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</si>
  <si>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文化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</si>
  <si>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图书馆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</si>
  <si>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文化展示及纪念机构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</si>
  <si>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文化活动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</si>
  <si>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群众文化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</si>
  <si>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文化创作与保护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</si>
  <si>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文化市场管理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</si>
  <si>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其他文化支出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</si>
  <si>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文物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</si>
  <si>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文物保护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</si>
  <si>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博物馆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</si>
  <si>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其他文物支出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</si>
  <si>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体育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</si>
  <si>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体育竞赛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</si>
  <si>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体育训练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</si>
  <si>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体育场馆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</si>
  <si>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群众体育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</si>
  <si>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其他体育支出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</si>
  <si>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新闻出版广播影视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</si>
  <si>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电视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</si>
  <si>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电影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</si>
  <si>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新闻通讯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</si>
  <si>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出版发行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</si>
  <si>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其他新闻出版广播影视支出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</si>
  <si>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其他文化体育与传媒支出</t>
    </r>
    <r>
      <rPr>
        <b/>
        <sz val="10"/>
        <rFont val="Times New Roman"/>
        <family val="1"/>
      </rPr>
      <t>(</t>
    </r>
    <r>
      <rPr>
        <b/>
        <sz val="10"/>
        <rFont val="宋体"/>
        <family val="3"/>
        <charset val="134"/>
      </rPr>
      <t>款</t>
    </r>
    <r>
      <rPr>
        <b/>
        <sz val="10"/>
        <rFont val="Times New Roman"/>
        <family val="1"/>
      </rPr>
      <t>)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</si>
  <si>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其他文化体育与传媒支出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项</t>
    </r>
    <r>
      <rPr>
        <sz val="10"/>
        <rFont val="Times New Roman"/>
        <family val="1"/>
      </rPr>
      <t>)</t>
    </r>
  </si>
  <si>
    <r>
      <rPr>
        <b/>
        <sz val="10"/>
        <rFont val="宋体"/>
        <family val="3"/>
        <charset val="134"/>
      </rPr>
      <t>社会保障和就业支出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</si>
  <si>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人力资源和社会保障管理事务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</si>
  <si>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就业管理事务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</si>
  <si>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社会保险经办机构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</si>
  <si>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劳动人事争议调解仲裁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</si>
  <si>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其他人力资源和社会保障管理事务支出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</si>
  <si>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民政管理事务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</si>
  <si>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拥军优属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</si>
  <si>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老龄事务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</si>
  <si>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民间组织管理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</si>
  <si>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行政区划和地名管理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</si>
  <si>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基层政权和社区建设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</si>
  <si>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其他民政管理事务支出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</si>
  <si>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行政事业单位离退休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</si>
  <si>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归口管理的行政单位离退休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</si>
  <si>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事业单位离退休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</si>
  <si>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对机关事业单位基本养老保险基金的补助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</si>
  <si>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其他行政事业单位离退休支出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</si>
  <si>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企业改革补助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</si>
  <si>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其他企业改革发展补助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</si>
  <si>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就业补助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</si>
  <si>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就业创业服务补贴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</si>
  <si>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职业培训补贴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</si>
  <si>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社会保险补贴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</si>
  <si>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其他就业补助支出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</si>
  <si>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抚恤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</si>
  <si>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死亡抚恤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</si>
  <si>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优抚事业单位支出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</si>
  <si>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其他优抚支出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</si>
  <si>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退役安置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</si>
  <si>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退役士兵安置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</si>
  <si>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军队移交政府的离退休人员安置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</si>
  <si>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军队移交政府离退休干部管理机构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</si>
  <si>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退役士兵管理教育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</si>
  <si>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其他退役安置支出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</si>
  <si>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社会福利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</si>
  <si>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儿童福利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</si>
  <si>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老年福利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</si>
  <si>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殡葬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</si>
  <si>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其他社会福利支出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</si>
  <si>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残疾人事业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</si>
  <si>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残疾人康复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</si>
  <si>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残疾人就业和扶贫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</si>
  <si>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残疾人体育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</si>
  <si>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其他残疾人事业支出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</si>
  <si>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自然灾害生活救助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</si>
  <si>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其他自然灾害生活救助支出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</si>
  <si>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红十字事业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</si>
  <si>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最低生活保障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</si>
  <si>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城市最低生活保障金支出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</si>
  <si>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临时救助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</si>
  <si>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临时救助支出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</si>
  <si>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流浪乞讨人员救助支出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</si>
  <si>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财政对基本养老保险基金的补助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</si>
  <si>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财政对企业职工基本养老保险基金的补助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</si>
  <si>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财政对城乡居民基本养老保险基金的补助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</si>
  <si>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财政对其他基本养老保险基金的补助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</si>
  <si>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财政对其他社会保险基金的补助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</si>
  <si>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财政对工伤保险基金的补助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</si>
  <si>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其他财政对社会保险基金的补助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</si>
  <si>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其他社会保障和就业支出</t>
    </r>
    <r>
      <rPr>
        <b/>
        <sz val="10"/>
        <rFont val="Times New Roman"/>
        <family val="1"/>
      </rPr>
      <t>(</t>
    </r>
    <r>
      <rPr>
        <b/>
        <sz val="10"/>
        <rFont val="宋体"/>
        <family val="3"/>
        <charset val="134"/>
      </rPr>
      <t>款</t>
    </r>
    <r>
      <rPr>
        <b/>
        <sz val="10"/>
        <rFont val="Times New Roman"/>
        <family val="1"/>
      </rPr>
      <t>)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</si>
  <si>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其他社会保障和就业支出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项</t>
    </r>
    <r>
      <rPr>
        <sz val="10"/>
        <rFont val="Times New Roman"/>
        <family val="1"/>
      </rPr>
      <t>)</t>
    </r>
  </si>
  <si>
    <r>
      <rPr>
        <b/>
        <sz val="10"/>
        <rFont val="宋体"/>
        <family val="3"/>
        <charset val="134"/>
      </rPr>
      <t>医疗卫生与计划生育支出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</si>
  <si>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医疗卫生与计划生育管理事务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</si>
  <si>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其他医疗卫生与计划生育管理事务支出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</si>
  <si>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公立医院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</si>
  <si>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综合医院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</si>
  <si>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中医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民族</t>
    </r>
    <r>
      <rPr>
        <sz val="10"/>
        <rFont val="Times New Roman"/>
        <family val="1"/>
      </rPr>
      <t>)</t>
    </r>
    <r>
      <rPr>
        <sz val="10"/>
        <rFont val="宋体"/>
        <family val="3"/>
        <charset val="134"/>
      </rPr>
      <t>医院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</si>
  <si>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传染病医院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</si>
  <si>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精神病医院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</si>
  <si>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儿童医院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</si>
  <si>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其他专科医院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</si>
  <si>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其他公立医院支出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</si>
  <si>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公共卫生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</si>
  <si>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疾病预防控制机构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</si>
  <si>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卫生监督机构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</si>
  <si>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妇幼保健机构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</si>
  <si>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应急救治机构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</si>
  <si>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采供血机构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</si>
  <si>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基本公共卫生服务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</si>
  <si>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重大公共卫生专项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</si>
  <si>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突发公共卫生事件应急处理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</si>
  <si>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其他公共卫生支出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</si>
  <si>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中医药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</si>
  <si>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中医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民族医</t>
    </r>
    <r>
      <rPr>
        <sz val="10"/>
        <rFont val="Times New Roman"/>
        <family val="1"/>
      </rPr>
      <t>)</t>
    </r>
    <r>
      <rPr>
        <sz val="10"/>
        <rFont val="宋体"/>
        <family val="3"/>
        <charset val="134"/>
      </rPr>
      <t>药专项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</si>
  <si>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其他中医药支出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</si>
  <si>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计划生育事务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</si>
  <si>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计划生育服务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</si>
  <si>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其他计划生育事务支出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</si>
  <si>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食品和药品监督管理事务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</si>
  <si>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药品事务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</si>
  <si>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医疗器械事务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</si>
  <si>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食品安全事务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</si>
  <si>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其他食品和药品监督管理事务支出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</si>
  <si>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行政事业单位医疗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</si>
  <si>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行政单位医疗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</si>
  <si>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事业单位医疗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</si>
  <si>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财政对基本医疗保险基金的补助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</si>
  <si>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财政对其他基本医疗保险基金的补助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</si>
  <si>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医疗救助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</si>
  <si>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城乡医疗救助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</si>
  <si>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疾病应急救助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</si>
  <si>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优抚对象医疗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</si>
  <si>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优抚对象医疗补助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</si>
  <si>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其他医疗卫生与计划生育支出</t>
    </r>
    <r>
      <rPr>
        <b/>
        <sz val="10"/>
        <rFont val="Times New Roman"/>
        <family val="1"/>
      </rPr>
      <t>(</t>
    </r>
    <r>
      <rPr>
        <b/>
        <sz val="10"/>
        <rFont val="宋体"/>
        <family val="3"/>
        <charset val="134"/>
      </rPr>
      <t>款</t>
    </r>
    <r>
      <rPr>
        <b/>
        <sz val="10"/>
        <rFont val="Times New Roman"/>
        <family val="1"/>
      </rPr>
      <t>)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</si>
  <si>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其他医疗卫生与计划生育支出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项</t>
    </r>
    <r>
      <rPr>
        <sz val="10"/>
        <rFont val="Times New Roman"/>
        <family val="1"/>
      </rPr>
      <t>)</t>
    </r>
  </si>
  <si>
    <r>
      <rPr>
        <b/>
        <sz val="10"/>
        <rFont val="宋体"/>
        <family val="3"/>
        <charset val="134"/>
      </rPr>
      <t>节能环保支出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</si>
  <si>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环境保护管理事务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</si>
  <si>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环境保护宣传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</si>
  <si>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其他环境保护管理事务支出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</si>
  <si>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环境监测与监察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</si>
  <si>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建设项目环评审查与监督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</si>
  <si>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其他环境监测与监察支出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</si>
  <si>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污染防治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</si>
  <si>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大气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</si>
  <si>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其他污染防治支出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</si>
  <si>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自然生态保护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</si>
  <si>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农村环境保护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</si>
  <si>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天然林保护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</si>
  <si>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森林管护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</si>
  <si>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退耕还林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</si>
  <si>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其他退耕还林支出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</si>
  <si>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污染减排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</si>
  <si>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环境监测与信息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</si>
  <si>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环境执法监察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</si>
  <si>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可再生能源</t>
    </r>
    <r>
      <rPr>
        <b/>
        <sz val="10"/>
        <rFont val="Times New Roman"/>
        <family val="1"/>
      </rPr>
      <t>(</t>
    </r>
    <r>
      <rPr>
        <b/>
        <sz val="10"/>
        <rFont val="宋体"/>
        <family val="3"/>
        <charset val="134"/>
      </rPr>
      <t>款</t>
    </r>
    <r>
      <rPr>
        <b/>
        <sz val="10"/>
        <rFont val="Times New Roman"/>
        <family val="1"/>
      </rPr>
      <t>)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</si>
  <si>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可再生能源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项</t>
    </r>
    <r>
      <rPr>
        <sz val="10"/>
        <rFont val="Times New Roman"/>
        <family val="1"/>
      </rPr>
      <t>)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</si>
  <si>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循环经济</t>
    </r>
    <r>
      <rPr>
        <b/>
        <sz val="10"/>
        <rFont val="Times New Roman"/>
        <family val="1"/>
      </rPr>
      <t>(</t>
    </r>
    <r>
      <rPr>
        <b/>
        <sz val="10"/>
        <rFont val="宋体"/>
        <family val="3"/>
        <charset val="134"/>
      </rPr>
      <t>款</t>
    </r>
    <r>
      <rPr>
        <b/>
        <sz val="10"/>
        <rFont val="Times New Roman"/>
        <family val="1"/>
      </rPr>
      <t>)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</si>
  <si>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循环经济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项</t>
    </r>
    <r>
      <rPr>
        <sz val="10"/>
        <rFont val="Times New Roman"/>
        <family val="1"/>
      </rPr>
      <t>)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</si>
  <si>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其他节能环保支出</t>
    </r>
    <r>
      <rPr>
        <b/>
        <sz val="10"/>
        <rFont val="Times New Roman"/>
        <family val="1"/>
      </rPr>
      <t>(</t>
    </r>
    <r>
      <rPr>
        <b/>
        <sz val="10"/>
        <rFont val="宋体"/>
        <family val="3"/>
        <charset val="134"/>
      </rPr>
      <t>款</t>
    </r>
    <r>
      <rPr>
        <b/>
        <sz val="10"/>
        <rFont val="Times New Roman"/>
        <family val="1"/>
      </rPr>
      <t>)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</si>
  <si>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其他节能环保支出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项</t>
    </r>
    <r>
      <rPr>
        <sz val="10"/>
        <rFont val="Times New Roman"/>
        <family val="1"/>
      </rPr>
      <t>)</t>
    </r>
  </si>
  <si>
    <r>
      <rPr>
        <b/>
        <sz val="10"/>
        <rFont val="宋体"/>
        <family val="3"/>
        <charset val="134"/>
      </rPr>
      <t>城乡社区支出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</si>
  <si>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城乡社区管理事务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</si>
  <si>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城管执法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</si>
  <si>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工程建设管理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</si>
  <si>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国家重点风景区规划与保护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</si>
  <si>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住宅建设与房地产市场监管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</si>
  <si>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其他城乡社区管理事务支出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</si>
  <si>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城乡社区规划与管理</t>
    </r>
    <r>
      <rPr>
        <b/>
        <sz val="10"/>
        <rFont val="Times New Roman"/>
        <family val="1"/>
      </rPr>
      <t>(</t>
    </r>
    <r>
      <rPr>
        <b/>
        <sz val="10"/>
        <rFont val="宋体"/>
        <family val="3"/>
        <charset val="134"/>
      </rPr>
      <t>款</t>
    </r>
    <r>
      <rPr>
        <b/>
        <sz val="10"/>
        <rFont val="Times New Roman"/>
        <family val="1"/>
      </rPr>
      <t>)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</si>
  <si>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城乡社区规划与管理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项</t>
    </r>
    <r>
      <rPr>
        <sz val="10"/>
        <rFont val="Times New Roman"/>
        <family val="1"/>
      </rPr>
      <t>)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</si>
  <si>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城乡社区公共设施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</si>
  <si>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小城镇基础设施建设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</si>
  <si>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其他城乡社区公共设施支出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</si>
  <si>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城乡社区环境卫生</t>
    </r>
    <r>
      <rPr>
        <b/>
        <sz val="10"/>
        <rFont val="Times New Roman"/>
        <family val="1"/>
      </rPr>
      <t>(</t>
    </r>
    <r>
      <rPr>
        <b/>
        <sz val="10"/>
        <rFont val="宋体"/>
        <family val="3"/>
        <charset val="134"/>
      </rPr>
      <t>款</t>
    </r>
    <r>
      <rPr>
        <b/>
        <sz val="10"/>
        <rFont val="Times New Roman"/>
        <family val="1"/>
      </rPr>
      <t>)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</si>
  <si>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城乡社区环境卫生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项</t>
    </r>
    <r>
      <rPr>
        <sz val="10"/>
        <rFont val="Times New Roman"/>
        <family val="1"/>
      </rPr>
      <t>)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</si>
  <si>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建设市场管理与监督</t>
    </r>
    <r>
      <rPr>
        <b/>
        <sz val="10"/>
        <rFont val="Times New Roman"/>
        <family val="1"/>
      </rPr>
      <t>(</t>
    </r>
    <r>
      <rPr>
        <b/>
        <sz val="10"/>
        <rFont val="宋体"/>
        <family val="3"/>
        <charset val="134"/>
      </rPr>
      <t>款</t>
    </r>
    <r>
      <rPr>
        <b/>
        <sz val="10"/>
        <rFont val="Times New Roman"/>
        <family val="1"/>
      </rPr>
      <t>)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</si>
  <si>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建设市场管理与监督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项</t>
    </r>
    <r>
      <rPr>
        <sz val="10"/>
        <rFont val="Times New Roman"/>
        <family val="1"/>
      </rPr>
      <t>)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</si>
  <si>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其他城乡社区支出</t>
    </r>
    <r>
      <rPr>
        <b/>
        <sz val="10"/>
        <rFont val="Times New Roman"/>
        <family val="1"/>
      </rPr>
      <t>(</t>
    </r>
    <r>
      <rPr>
        <b/>
        <sz val="10"/>
        <rFont val="宋体"/>
        <family val="3"/>
        <charset val="134"/>
      </rPr>
      <t>款</t>
    </r>
    <r>
      <rPr>
        <b/>
        <sz val="10"/>
        <rFont val="Times New Roman"/>
        <family val="1"/>
      </rPr>
      <t>)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</si>
  <si>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其他城乡社区支出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项</t>
    </r>
    <r>
      <rPr>
        <sz val="10"/>
        <rFont val="Times New Roman"/>
        <family val="1"/>
      </rPr>
      <t>)</t>
    </r>
  </si>
  <si>
    <r>
      <rPr>
        <b/>
        <sz val="10"/>
        <rFont val="宋体"/>
        <family val="3"/>
        <charset val="134"/>
      </rPr>
      <t>农林水支出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</si>
  <si>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农业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</si>
  <si>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科技转化与推广服务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</si>
  <si>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病虫害控制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</si>
  <si>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农产品质量安全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</si>
  <si>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执法监管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</si>
  <si>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统计监测与信息服务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</si>
  <si>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防灾救灾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</si>
  <si>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农业生产支持补贴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</si>
  <si>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农业组织化与产业化经营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</si>
  <si>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农业资源保护修复与利用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</si>
  <si>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其他农业支出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</si>
  <si>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林业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</si>
  <si>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森林培育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</si>
  <si>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森林生态效益补偿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</si>
  <si>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动植物保护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</si>
  <si>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湿地保护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</si>
  <si>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林业执法与监督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</si>
  <si>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林业检疫检测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</si>
  <si>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林业产业化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</si>
  <si>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林业防灾减灾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</si>
  <si>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其他林业支出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</si>
  <si>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水利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</si>
  <si>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水利工程运行与维护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</si>
  <si>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水土保持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</si>
  <si>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水质监测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</si>
  <si>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水文测报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</si>
  <si>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防汛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</si>
  <si>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农田水利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</si>
  <si>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水利技术推广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</si>
  <si>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江河湖库水系综合整治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</si>
  <si>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砂石资源费支出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</si>
  <si>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农村人畜饮水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</si>
  <si>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其他水利支出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</si>
  <si>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扶贫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</si>
  <si>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农村基础设施建设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</si>
  <si>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其他扶贫支出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</si>
  <si>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农业综合开发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</si>
  <si>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土地治理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</si>
  <si>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其他农业综合开发支出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</si>
  <si>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普惠金融发展支出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</si>
  <si>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创业担保贷款贴息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</si>
  <si>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其他普惠金融发展支出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</si>
  <si>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其他农林水支出</t>
    </r>
    <r>
      <rPr>
        <b/>
        <sz val="10"/>
        <rFont val="Times New Roman"/>
        <family val="1"/>
      </rPr>
      <t>(</t>
    </r>
    <r>
      <rPr>
        <b/>
        <sz val="10"/>
        <rFont val="宋体"/>
        <family val="3"/>
        <charset val="134"/>
      </rPr>
      <t>款</t>
    </r>
    <r>
      <rPr>
        <b/>
        <sz val="10"/>
        <rFont val="Times New Roman"/>
        <family val="1"/>
      </rPr>
      <t>)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</si>
  <si>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其他农林水支出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项</t>
    </r>
    <r>
      <rPr>
        <sz val="10"/>
        <rFont val="Times New Roman"/>
        <family val="1"/>
      </rPr>
      <t>)</t>
    </r>
  </si>
  <si>
    <r>
      <rPr>
        <b/>
        <sz val="10"/>
        <rFont val="宋体"/>
        <family val="3"/>
        <charset val="134"/>
      </rPr>
      <t>交通运输支出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</si>
  <si>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公路水路运输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</si>
  <si>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公路建设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</si>
  <si>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公路养护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</si>
  <si>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公路和运输安全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</si>
  <si>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公路运输管理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</si>
  <si>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航道维护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</si>
  <si>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海事管理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</si>
  <si>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其他公路水路运输支出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</si>
  <si>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成品油价格改革对交通运输的补贴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</si>
  <si>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对城市公交的补贴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</si>
  <si>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对农村道路客运的补贴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</si>
  <si>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对出租车的补贴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</si>
  <si>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成品油价格改革补贴其他支出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</si>
  <si>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邮政业支出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</si>
  <si>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其他邮政业支出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</si>
  <si>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车辆购置税支出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</si>
  <si>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车辆购置税用于老旧汽车报废更新补贴支出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</si>
  <si>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其他交通运输支出</t>
    </r>
    <r>
      <rPr>
        <b/>
        <sz val="10"/>
        <rFont val="Times New Roman"/>
        <family val="1"/>
      </rPr>
      <t>(</t>
    </r>
    <r>
      <rPr>
        <b/>
        <sz val="10"/>
        <rFont val="宋体"/>
        <family val="3"/>
        <charset val="134"/>
      </rPr>
      <t>款</t>
    </r>
    <r>
      <rPr>
        <b/>
        <sz val="10"/>
        <rFont val="Times New Roman"/>
        <family val="1"/>
      </rPr>
      <t>)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</si>
  <si>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公共交通运营补助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</si>
  <si>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其他交通运输支出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项</t>
    </r>
    <r>
      <rPr>
        <sz val="10"/>
        <rFont val="Times New Roman"/>
        <family val="1"/>
      </rPr>
      <t>)</t>
    </r>
  </si>
  <si>
    <r>
      <rPr>
        <b/>
        <sz val="10"/>
        <rFont val="宋体"/>
        <family val="3"/>
        <charset val="134"/>
      </rPr>
      <t>资源勘探信息等支出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</si>
  <si>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资源勘探开发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</si>
  <si>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工业和信息产业监管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</si>
  <si>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无线电监管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</si>
  <si>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其他工业和信息产业监管支出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</si>
  <si>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安全生产监管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</si>
  <si>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安全监管监察专项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</si>
  <si>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国有资产监管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</si>
  <si>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其他国有资产监管支出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</si>
  <si>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支持中小企业发展和管理支出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</si>
  <si>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中小企业发展专项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</si>
  <si>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其他支持中小企业发展和管理支出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</si>
  <si>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其他资源勘探信息等支出</t>
    </r>
    <r>
      <rPr>
        <b/>
        <sz val="10"/>
        <rFont val="Times New Roman"/>
        <family val="1"/>
      </rPr>
      <t>(</t>
    </r>
    <r>
      <rPr>
        <b/>
        <sz val="10"/>
        <rFont val="宋体"/>
        <family val="3"/>
        <charset val="134"/>
      </rPr>
      <t>款</t>
    </r>
    <r>
      <rPr>
        <b/>
        <sz val="10"/>
        <rFont val="Times New Roman"/>
        <family val="1"/>
      </rPr>
      <t>)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</si>
  <si>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其他资源勘探信息等支出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项</t>
    </r>
    <r>
      <rPr>
        <sz val="10"/>
        <rFont val="Times New Roman"/>
        <family val="1"/>
      </rPr>
      <t>)</t>
    </r>
  </si>
  <si>
    <r>
      <rPr>
        <b/>
        <sz val="10"/>
        <rFont val="宋体"/>
        <family val="3"/>
        <charset val="134"/>
      </rPr>
      <t>商业服务业等支出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</si>
  <si>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商业流通事务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</si>
  <si>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民贸民品贷款贴息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</si>
  <si>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其他商业流通事务支出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</si>
  <si>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旅游宣传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</si>
  <si>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旅游行业业务管理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</si>
  <si>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其他旅游业管理与服务支出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</si>
  <si>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涉外发展服务支出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</si>
  <si>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其他涉外发展服务支出</t>
    </r>
  </si>
  <si>
    <r>
      <rPr>
        <b/>
        <sz val="10"/>
        <rFont val="宋体"/>
        <family val="3"/>
        <charset val="134"/>
      </rPr>
      <t>金融支出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</si>
  <si>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金融部门行政支出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</si>
  <si>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金融部门其他行政支出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</si>
  <si>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金融发展支出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</si>
  <si>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其他金融发展支出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</si>
  <si>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其他金融支出</t>
    </r>
    <r>
      <rPr>
        <b/>
        <sz val="10"/>
        <rFont val="Times New Roman"/>
        <family val="1"/>
      </rPr>
      <t>(</t>
    </r>
    <r>
      <rPr>
        <b/>
        <sz val="10"/>
        <rFont val="宋体"/>
        <family val="3"/>
        <charset val="134"/>
      </rPr>
      <t>款</t>
    </r>
    <r>
      <rPr>
        <b/>
        <sz val="10"/>
        <rFont val="Times New Roman"/>
        <family val="1"/>
      </rPr>
      <t>)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</si>
  <si>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其他金融支出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项</t>
    </r>
    <r>
      <rPr>
        <sz val="10"/>
        <rFont val="Times New Roman"/>
        <family val="1"/>
      </rPr>
      <t>)</t>
    </r>
  </si>
  <si>
    <r>
      <rPr>
        <b/>
        <sz val="10"/>
        <rFont val="宋体"/>
        <family val="3"/>
        <charset val="134"/>
      </rPr>
      <t>国土海洋气象等支出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</si>
  <si>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国土资源事务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</si>
  <si>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国土整治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</si>
  <si>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地质灾害防治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</si>
  <si>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地质矿产资源利用与保护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</si>
  <si>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其他国土资源事务支出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</si>
  <si>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测绘事务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</si>
  <si>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基础测绘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</si>
  <si>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地震事务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</si>
  <si>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地震监测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</si>
  <si>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地震灾害预防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</si>
  <si>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气象事务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</si>
  <si>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气象服务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</si>
  <si>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气象基础设施建设与维修</t>
    </r>
  </si>
  <si>
    <r>
      <rPr>
        <b/>
        <sz val="10"/>
        <rFont val="宋体"/>
        <family val="3"/>
        <charset val="134"/>
      </rPr>
      <t>住房保障支出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</si>
  <si>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保障性安居工程支出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</si>
  <si>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棚户区改造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</si>
  <si>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其他保障性安居工程支出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</si>
  <si>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住房改革支出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</si>
  <si>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住房公积金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</si>
  <si>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购房补贴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</si>
  <si>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城乡社区住宅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</si>
  <si>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住房公积金管理</t>
    </r>
  </si>
  <si>
    <r>
      <rPr>
        <b/>
        <sz val="10"/>
        <rFont val="宋体"/>
        <family val="3"/>
        <charset val="134"/>
      </rPr>
      <t>粮油物资储备支出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</si>
  <si>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粮油事务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</si>
  <si>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粮食风险基金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</si>
  <si>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其他粮油事务支出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</si>
  <si>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重要商品储备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</si>
  <si>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肉类储备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</si>
  <si>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其他重要商品储备支出</t>
    </r>
  </si>
  <si>
    <r>
      <rPr>
        <b/>
        <sz val="10"/>
        <rFont val="宋体"/>
        <family val="3"/>
        <charset val="134"/>
      </rPr>
      <t>其他支出</t>
    </r>
    <r>
      <rPr>
        <b/>
        <sz val="10"/>
        <rFont val="Times New Roman"/>
        <family val="1"/>
      </rPr>
      <t>(</t>
    </r>
    <r>
      <rPr>
        <b/>
        <sz val="10"/>
        <rFont val="宋体"/>
        <family val="3"/>
        <charset val="134"/>
      </rPr>
      <t>类</t>
    </r>
    <r>
      <rPr>
        <b/>
        <sz val="10"/>
        <rFont val="Times New Roman"/>
        <family val="1"/>
      </rPr>
      <t>)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</si>
  <si>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其他支出</t>
    </r>
    <r>
      <rPr>
        <b/>
        <sz val="10"/>
        <rFont val="Times New Roman"/>
        <family val="1"/>
      </rPr>
      <t>(</t>
    </r>
    <r>
      <rPr>
        <b/>
        <sz val="10"/>
        <rFont val="宋体"/>
        <family val="3"/>
        <charset val="134"/>
      </rPr>
      <t>款</t>
    </r>
    <r>
      <rPr>
        <b/>
        <sz val="10"/>
        <rFont val="Times New Roman"/>
        <family val="1"/>
      </rPr>
      <t>)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</si>
  <si>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其他支出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项</t>
    </r>
    <r>
      <rPr>
        <sz val="10"/>
        <rFont val="Times New Roman"/>
        <family val="1"/>
      </rPr>
      <t>)</t>
    </r>
  </si>
  <si>
    <r>
      <rPr>
        <b/>
        <sz val="10"/>
        <rFont val="宋体"/>
        <family val="3"/>
        <charset val="134"/>
      </rPr>
      <t>债务付息支出</t>
    </r>
  </si>
  <si>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地方政府一般债务付息支出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</si>
  <si>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地方政府一般债券付息支出</t>
    </r>
  </si>
  <si>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地方政府其他一般债务付息支出</t>
    </r>
  </si>
  <si>
    <t>2017年全市(汇总)政府性基金预算收入决算情况</t>
  </si>
  <si>
    <r>
      <rPr>
        <sz val="11"/>
        <rFont val="宋体"/>
        <family val="3"/>
        <charset val="134"/>
      </rPr>
      <t>收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入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项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目</t>
    </r>
  </si>
  <si>
    <r>
      <rPr>
        <sz val="11"/>
        <rFont val="Times New Roman"/>
        <family val="1"/>
      </rPr>
      <t>2016</t>
    </r>
    <r>
      <rPr>
        <sz val="11"/>
        <rFont val="宋体"/>
        <family val="3"/>
        <charset val="134"/>
      </rPr>
      <t>年
决算数</t>
    </r>
  </si>
  <si>
    <r>
      <rPr>
        <sz val="11"/>
        <rFont val="宋体"/>
        <family val="3"/>
        <charset val="134"/>
      </rPr>
      <t>比上年增长％</t>
    </r>
  </si>
  <si>
    <r>
      <rPr>
        <sz val="11"/>
        <rFont val="宋体"/>
        <family val="3"/>
        <charset val="134"/>
      </rPr>
      <t>小型水库移民扶助基金收入</t>
    </r>
  </si>
  <si>
    <t>0</t>
  </si>
  <si>
    <r>
      <rPr>
        <sz val="11"/>
        <rFont val="宋体"/>
        <family val="3"/>
        <charset val="134"/>
      </rPr>
      <t>散装水泥专项资金收入</t>
    </r>
  </si>
  <si>
    <r>
      <rPr>
        <sz val="11"/>
        <rFont val="宋体"/>
        <family val="3"/>
        <charset val="134"/>
      </rPr>
      <t>新型墙体材料专项基金收入</t>
    </r>
  </si>
  <si>
    <r>
      <rPr>
        <sz val="11"/>
        <rFont val="宋体"/>
        <family val="3"/>
        <charset val="134"/>
      </rPr>
      <t>政府住房基金收入</t>
    </r>
  </si>
  <si>
    <r>
      <rPr>
        <sz val="11"/>
        <rFont val="宋体"/>
        <family val="3"/>
        <charset val="134"/>
      </rPr>
      <t>城市公用事业附加收入</t>
    </r>
  </si>
  <si>
    <r>
      <rPr>
        <sz val="11"/>
        <rFont val="宋体"/>
        <family val="3"/>
        <charset val="134"/>
      </rPr>
      <t>国有土地收益基金收入</t>
    </r>
  </si>
  <si>
    <r>
      <rPr>
        <sz val="11"/>
        <rFont val="宋体"/>
        <family val="3"/>
        <charset val="134"/>
      </rPr>
      <t>农业土地开发资金收入</t>
    </r>
  </si>
  <si>
    <r>
      <rPr>
        <sz val="11"/>
        <rFont val="宋体"/>
        <family val="3"/>
        <charset val="134"/>
      </rPr>
      <t>国有土地使用权出让金收入</t>
    </r>
  </si>
  <si>
    <t>其中：土地出让价款收入</t>
  </si>
  <si>
    <t xml:space="preserve">      补缴的土地价款 </t>
  </si>
  <si>
    <t xml:space="preserve">      缴纳新增建设用地土地有偿使用费</t>
  </si>
  <si>
    <t xml:space="preserve">      其他土地出让收入</t>
  </si>
  <si>
    <r>
      <rPr>
        <sz val="11"/>
        <rFont val="宋体"/>
        <family val="3"/>
        <charset val="134"/>
      </rPr>
      <t>城市基础设施配套费收入</t>
    </r>
  </si>
  <si>
    <t>大中型水库库区基金收入</t>
  </si>
  <si>
    <r>
      <rPr>
        <sz val="11"/>
        <rFont val="宋体"/>
        <family val="3"/>
        <charset val="134"/>
      </rPr>
      <t>无线电频率占用费</t>
    </r>
  </si>
  <si>
    <r>
      <rPr>
        <sz val="11"/>
        <rFont val="宋体"/>
        <family val="3"/>
        <charset val="134"/>
      </rPr>
      <t>车辆通行费</t>
    </r>
  </si>
  <si>
    <r>
      <rPr>
        <sz val="11"/>
        <rFont val="宋体"/>
        <family val="3"/>
        <charset val="134"/>
      </rPr>
      <t>水土保持补偿费收入</t>
    </r>
  </si>
  <si>
    <r>
      <rPr>
        <sz val="11"/>
        <rFont val="宋体"/>
        <family val="3"/>
        <charset val="134"/>
      </rPr>
      <t>污水处理费收入</t>
    </r>
  </si>
  <si>
    <r>
      <rPr>
        <sz val="11"/>
        <rFont val="宋体"/>
        <family val="3"/>
        <charset val="134"/>
      </rPr>
      <t>其他政府性基金收入</t>
    </r>
  </si>
  <si>
    <r>
      <rPr>
        <sz val="11"/>
        <rFont val="宋体"/>
        <family val="3"/>
        <charset val="134"/>
      </rPr>
      <t>收入合计</t>
    </r>
  </si>
  <si>
    <t>2017年全市（汇总）政府性基金预算支出决算情况</t>
  </si>
  <si>
    <t>科目名称</t>
  </si>
  <si>
    <t>政府性基金支出</t>
  </si>
  <si>
    <t>科学技术支出</t>
  </si>
  <si>
    <t xml:space="preserve">  核电站乏燃料处理处置基金支出</t>
  </si>
  <si>
    <t>文化体育与传媒支出</t>
  </si>
  <si>
    <t xml:space="preserve">  国家电影事业发展专项资金及对应专项债务收入安排的支出</t>
  </si>
  <si>
    <t>社会保障和就业支出</t>
  </si>
  <si>
    <t xml:space="preserve">  大中型水库移民后期扶持基金支出</t>
  </si>
  <si>
    <t xml:space="preserve">  小型水库移民扶助基金及对应专项债务收入安排的支出</t>
  </si>
  <si>
    <t>节能环保支出</t>
  </si>
  <si>
    <t xml:space="preserve">  可再生能源电价附加收入安排的支出</t>
  </si>
  <si>
    <t xml:space="preserve">  废弃电器电子产品处理基金支出</t>
  </si>
  <si>
    <t>城乡社区支出</t>
  </si>
  <si>
    <t xml:space="preserve">  国有土地使用权出让收入及对应专项债务收入安排的支出</t>
  </si>
  <si>
    <t xml:space="preserve">  城市公用事业附加及对应专项债务收入安排的支出</t>
  </si>
  <si>
    <t xml:space="preserve">  国有土地收益基金及对应专项债务收入安排的支出</t>
  </si>
  <si>
    <t xml:space="preserve">  农业土地开发资金及对应专项债务收入安排的支出</t>
  </si>
  <si>
    <t xml:space="preserve">  城市基础设施配套费及对应专项债务收入安排的支出</t>
  </si>
  <si>
    <t xml:space="preserve">  污水处理费及对应专项债务收入安排的支出</t>
  </si>
  <si>
    <t xml:space="preserve">  新增建设用地土地有偿使用费及对应专项债务收入安排的支出</t>
  </si>
  <si>
    <t>农林水支出</t>
  </si>
  <si>
    <t xml:space="preserve">  大中型水库库区基金及对应专项债务收入安排的支出</t>
  </si>
  <si>
    <t xml:space="preserve">  三峡水库库区基金支出</t>
  </si>
  <si>
    <t xml:space="preserve">  国家重大水利工程建设基金及对应专项债务收入安排的支出</t>
  </si>
  <si>
    <t>交通运输支出</t>
  </si>
  <si>
    <t xml:space="preserve">  海南省高等级公路车辆通行附加费及对应专项债务收入安排的支出</t>
  </si>
  <si>
    <t xml:space="preserve">  车辆通行费及对应专项债务收入安排的支出</t>
  </si>
  <si>
    <t xml:space="preserve">  港口建设费及对应专项债务收入安排的支出</t>
  </si>
  <si>
    <t xml:space="preserve">  铁路建设基金支出</t>
  </si>
  <si>
    <t xml:space="preserve">  船舶油污损害赔偿基金支出</t>
  </si>
  <si>
    <t xml:space="preserve">  民航发展基金支出</t>
  </si>
  <si>
    <t>资源勘探信息等支出</t>
  </si>
  <si>
    <t xml:space="preserve">  新型墙体材料专项基金及对应专项债务收入安排的支出</t>
  </si>
  <si>
    <t xml:space="preserve">  散装水泥专项资金及对应专项债务收入安排的支出</t>
  </si>
  <si>
    <t xml:space="preserve">  农网还贷资金支出</t>
  </si>
  <si>
    <t>商业服务业等支出</t>
  </si>
  <si>
    <t xml:space="preserve">  旅游发展基金支出</t>
  </si>
  <si>
    <t>金融支出</t>
  </si>
  <si>
    <t xml:space="preserve">  金融调控支出</t>
  </si>
  <si>
    <t xml:space="preserve">    中央特别国债经营基金支出</t>
  </si>
  <si>
    <t xml:space="preserve">    中央特别国债经营基金财务支出</t>
  </si>
  <si>
    <t>其他支出</t>
  </si>
  <si>
    <t xml:space="preserve">  彩票发行销售机构业务费安排的支出</t>
  </si>
  <si>
    <t xml:space="preserve">  彩票公益金及对应专项债务收入安排的支出</t>
  </si>
  <si>
    <t xml:space="preserve">  其他政府性基金及对应专项债务收入安排的支出</t>
  </si>
  <si>
    <t>债务发行费用支出</t>
  </si>
  <si>
    <t>2017年市本级政府性基金预算收入决算情况</t>
  </si>
  <si>
    <r>
      <rPr>
        <sz val="11"/>
        <rFont val="宋体"/>
        <family val="3"/>
        <charset val="134"/>
      </rPr>
      <t>预算科目</t>
    </r>
  </si>
  <si>
    <r>
      <rPr>
        <sz val="11"/>
        <rFont val="Times New Roman"/>
        <family val="1"/>
      </rPr>
      <t>2017</t>
    </r>
    <r>
      <rPr>
        <sz val="11"/>
        <rFont val="宋体"/>
        <family val="3"/>
        <charset val="134"/>
      </rPr>
      <t>年
预算数</t>
    </r>
  </si>
  <si>
    <r>
      <rPr>
        <sz val="11"/>
        <rFont val="Times New Roman"/>
        <family val="1"/>
      </rPr>
      <t>2017</t>
    </r>
    <r>
      <rPr>
        <sz val="11"/>
        <rFont val="宋体"/>
        <family val="3"/>
        <charset val="134"/>
      </rPr>
      <t>年
决算数</t>
    </r>
  </si>
  <si>
    <t>2017年市本级政府性基金预算支出决算情况</t>
  </si>
  <si>
    <t xml:space="preserve">  国有土地使用权出让收入安排的支出</t>
  </si>
  <si>
    <t xml:space="preserve">  城市公用事业附加安排的支出</t>
  </si>
  <si>
    <t xml:space="preserve">  其他城乡社区支出</t>
  </si>
  <si>
    <t>散装水泥专项资金及对应专项债务收入安排的支出</t>
  </si>
  <si>
    <t>2017年市本级政府性基金预算专项转移支付表</t>
  </si>
  <si>
    <r>
      <rPr>
        <b/>
        <sz val="11"/>
        <rFont val="宋体"/>
        <family val="3"/>
        <charset val="134"/>
      </rPr>
      <t>支出项目</t>
    </r>
  </si>
  <si>
    <t>政府性基金预算专项转移支付支出</t>
  </si>
  <si>
    <r>
      <rPr>
        <b/>
        <sz val="11"/>
        <rFont val="宋体"/>
        <family val="3"/>
        <charset val="134"/>
      </rPr>
      <t>国家电影事业发展专项资金相关支出</t>
    </r>
  </si>
  <si>
    <r>
      <rPr>
        <b/>
        <sz val="11"/>
        <rFont val="Times New Roman"/>
        <family val="1"/>
      </rPr>
      <t xml:space="preserve">  </t>
    </r>
    <r>
      <rPr>
        <b/>
        <sz val="11"/>
        <rFont val="宋体"/>
        <family val="3"/>
        <charset val="134"/>
      </rPr>
      <t>国家电影事业发展专项资金及对应专项债务收入安排的支出</t>
    </r>
  </si>
  <si>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资助国产影片放映</t>
    </r>
  </si>
  <si>
    <r>
      <rPr>
        <b/>
        <sz val="11"/>
        <rFont val="宋体"/>
        <family val="3"/>
        <charset val="134"/>
      </rPr>
      <t>大中型水库移民后期扶持基金支出</t>
    </r>
  </si>
  <si>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移民补助</t>
    </r>
  </si>
  <si>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基础设施建设和经济发展</t>
    </r>
  </si>
  <si>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其他大中型水库移民后期扶持基金支出</t>
    </r>
  </si>
  <si>
    <r>
      <rPr>
        <b/>
        <sz val="11"/>
        <rFont val="宋体"/>
        <family val="3"/>
        <charset val="134"/>
      </rPr>
      <t>小型水库移民扶助基金相关支出</t>
    </r>
  </si>
  <si>
    <r>
      <rPr>
        <b/>
        <sz val="11"/>
        <rFont val="Times New Roman"/>
        <family val="1"/>
      </rPr>
      <t xml:space="preserve">  </t>
    </r>
    <r>
      <rPr>
        <b/>
        <sz val="11"/>
        <rFont val="宋体"/>
        <family val="3"/>
        <charset val="134"/>
      </rPr>
      <t>小型水库移民扶助基金及对应专项债务收入安排的支出</t>
    </r>
  </si>
  <si>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移民补助</t>
    </r>
  </si>
  <si>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基础设施建设和经济发展</t>
    </r>
  </si>
  <si>
    <r>
      <rPr>
        <b/>
        <sz val="11"/>
        <rFont val="宋体"/>
        <family val="3"/>
        <charset val="134"/>
      </rPr>
      <t>国有土地使用权出让相关支出</t>
    </r>
  </si>
  <si>
    <r>
      <rPr>
        <b/>
        <sz val="11"/>
        <rFont val="Times New Roman"/>
        <family val="1"/>
      </rPr>
      <t xml:space="preserve">  </t>
    </r>
    <r>
      <rPr>
        <b/>
        <sz val="11"/>
        <rFont val="宋体"/>
        <family val="3"/>
        <charset val="134"/>
      </rPr>
      <t>国有土地使用权出让收入及对应专项债务收入安排的支出</t>
    </r>
  </si>
  <si>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征地和拆迁补偿支出</t>
    </r>
  </si>
  <si>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棚户区改造支出</t>
    </r>
  </si>
  <si>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其他国有土地使用权出让收入安排的支出</t>
    </r>
  </si>
  <si>
    <r>
      <rPr>
        <b/>
        <sz val="11"/>
        <rFont val="宋体"/>
        <family val="3"/>
        <charset val="134"/>
      </rPr>
      <t>农业土地开发资金相关支出</t>
    </r>
  </si>
  <si>
    <r>
      <rPr>
        <b/>
        <sz val="11"/>
        <rFont val="Times New Roman"/>
        <family val="1"/>
      </rPr>
      <t xml:space="preserve">  </t>
    </r>
    <r>
      <rPr>
        <b/>
        <sz val="11"/>
        <rFont val="宋体"/>
        <family val="3"/>
        <charset val="134"/>
      </rPr>
      <t>农业土地开发资金及对应专项债务收入安排的支出</t>
    </r>
  </si>
  <si>
    <r>
      <rPr>
        <b/>
        <sz val="11"/>
        <rFont val="宋体"/>
        <family val="3"/>
        <charset val="134"/>
      </rPr>
      <t>大中型水库库区基金相关支出</t>
    </r>
  </si>
  <si>
    <r>
      <rPr>
        <b/>
        <sz val="11"/>
        <rFont val="Times New Roman"/>
        <family val="1"/>
      </rPr>
      <t xml:space="preserve">  </t>
    </r>
    <r>
      <rPr>
        <b/>
        <sz val="11"/>
        <rFont val="宋体"/>
        <family val="3"/>
        <charset val="134"/>
      </rPr>
      <t>大中型水库库区基金及对应专项债务收入安排的支出</t>
    </r>
  </si>
  <si>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其他大中型水库库区基金支出</t>
    </r>
  </si>
  <si>
    <r>
      <rPr>
        <b/>
        <sz val="11"/>
        <rFont val="宋体"/>
        <family val="3"/>
        <charset val="134"/>
      </rPr>
      <t>彩票公益金相关支出</t>
    </r>
  </si>
  <si>
    <r>
      <rPr>
        <b/>
        <sz val="11"/>
        <rFont val="Times New Roman"/>
        <family val="1"/>
      </rPr>
      <t xml:space="preserve">  </t>
    </r>
    <r>
      <rPr>
        <b/>
        <sz val="11"/>
        <rFont val="宋体"/>
        <family val="3"/>
        <charset val="134"/>
      </rPr>
      <t>彩票公益金及对应专项债务收入安排的支出</t>
    </r>
  </si>
  <si>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用于补充全国社会保障基金的彩票公益金支出</t>
    </r>
  </si>
  <si>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用于社会福利的彩票公益金支出</t>
    </r>
  </si>
  <si>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用于体育事业的彩票公益金支出</t>
    </r>
  </si>
  <si>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用于教育事业的彩票公益金支出</t>
    </r>
  </si>
  <si>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用于红十字事业的彩票公益金支出</t>
    </r>
  </si>
  <si>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用于残疾人事业的彩票公益金支出</t>
    </r>
  </si>
  <si>
    <t>2017年政府性基金预算专项转移支付分地区表</t>
  </si>
  <si>
    <r>
      <rPr>
        <b/>
        <sz val="12"/>
        <rFont val="宋体"/>
        <family val="3"/>
        <charset val="134"/>
      </rPr>
      <t>地区</t>
    </r>
  </si>
  <si>
    <r>
      <rPr>
        <b/>
        <sz val="12"/>
        <rFont val="宋体"/>
        <family val="3"/>
        <charset val="134"/>
      </rPr>
      <t>决算数</t>
    </r>
  </si>
  <si>
    <r>
      <rPr>
        <sz val="12"/>
        <rFont val="宋体"/>
        <family val="3"/>
        <charset val="134"/>
      </rPr>
      <t>合计</t>
    </r>
  </si>
  <si>
    <r>
      <rPr>
        <sz val="12"/>
        <rFont val="宋体"/>
        <family val="3"/>
        <charset val="134"/>
      </rPr>
      <t>赫山区</t>
    </r>
  </si>
  <si>
    <r>
      <rPr>
        <sz val="12"/>
        <rFont val="宋体"/>
        <family val="3"/>
        <charset val="134"/>
      </rPr>
      <t>资阳区</t>
    </r>
  </si>
  <si>
    <r>
      <rPr>
        <sz val="12"/>
        <rFont val="宋体"/>
        <family val="3"/>
        <charset val="134"/>
      </rPr>
      <t>高新区</t>
    </r>
  </si>
  <si>
    <r>
      <rPr>
        <sz val="12"/>
        <rFont val="宋体"/>
        <family val="3"/>
        <charset val="134"/>
      </rPr>
      <t>大通湖区</t>
    </r>
  </si>
  <si>
    <t>市本级2017年社会保险基金预算决算总表</t>
  </si>
  <si>
    <r>
      <rPr>
        <sz val="11"/>
        <color indexed="8"/>
        <rFont val="宋体"/>
        <family val="3"/>
        <charset val="134"/>
      </rPr>
      <t>单位：万元</t>
    </r>
  </si>
  <si>
    <r>
      <rPr>
        <sz val="11"/>
        <rFont val="宋体"/>
        <family val="3"/>
        <charset val="134"/>
      </rPr>
      <t>项</t>
    </r>
    <r>
      <rPr>
        <sz val="11"/>
        <rFont val="Times New Roman"/>
        <family val="1"/>
      </rPr>
      <t xml:space="preserve">        </t>
    </r>
    <r>
      <rPr>
        <sz val="11"/>
        <rFont val="宋体"/>
        <family val="3"/>
        <charset val="134"/>
      </rPr>
      <t>目</t>
    </r>
  </si>
  <si>
    <r>
      <rPr>
        <sz val="11"/>
        <rFont val="宋体"/>
        <family val="3"/>
        <charset val="134"/>
      </rPr>
      <t>合计</t>
    </r>
  </si>
  <si>
    <r>
      <rPr>
        <sz val="11"/>
        <rFont val="宋体"/>
        <family val="3"/>
        <charset val="134"/>
      </rPr>
      <t>企业职工基本养老保险基金</t>
    </r>
  </si>
  <si>
    <r>
      <rPr>
        <sz val="11"/>
        <rFont val="宋体"/>
        <family val="3"/>
        <charset val="134"/>
      </rPr>
      <t>机关事业养老保险基金</t>
    </r>
  </si>
  <si>
    <r>
      <rPr>
        <sz val="11"/>
        <rFont val="宋体"/>
        <family val="3"/>
        <charset val="134"/>
      </rPr>
      <t>失业保险
基金</t>
    </r>
  </si>
  <si>
    <r>
      <rPr>
        <sz val="11"/>
        <rFont val="宋体"/>
        <family val="3"/>
        <charset val="134"/>
      </rPr>
      <t>城镇职工基本医疗保险基金</t>
    </r>
  </si>
  <si>
    <r>
      <rPr>
        <sz val="11"/>
        <rFont val="宋体"/>
        <family val="3"/>
        <charset val="134"/>
      </rPr>
      <t>工伤保险
基金</t>
    </r>
  </si>
  <si>
    <r>
      <rPr>
        <sz val="11"/>
        <rFont val="宋体"/>
        <family val="3"/>
        <charset val="134"/>
      </rPr>
      <t>生育保险
基金</t>
    </r>
  </si>
  <si>
    <r>
      <rPr>
        <sz val="11"/>
        <rFont val="宋体"/>
        <family val="3"/>
        <charset val="134"/>
      </rPr>
      <t>就业专项资金</t>
    </r>
  </si>
  <si>
    <t>居民基本医疗保险基金</t>
  </si>
  <si>
    <r>
      <rPr>
        <sz val="11"/>
        <rFont val="宋体"/>
        <family val="3"/>
        <charset val="134"/>
      </rPr>
      <t>一、上年结余</t>
    </r>
  </si>
  <si>
    <r>
      <rPr>
        <sz val="11"/>
        <rFont val="宋体"/>
        <family val="3"/>
        <charset val="134"/>
      </rPr>
      <t>二、本年收入</t>
    </r>
  </si>
  <si>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其中：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、保险费收入</t>
    </r>
  </si>
  <si>
    <r>
      <rPr>
        <sz val="11"/>
        <rFont val="Times New Roman"/>
        <family val="1"/>
      </rPr>
      <t xml:space="preserve">          2</t>
    </r>
    <r>
      <rPr>
        <sz val="11"/>
        <rFont val="宋体"/>
        <family val="3"/>
        <charset val="134"/>
      </rPr>
      <t>、利息收入</t>
    </r>
  </si>
  <si>
    <r>
      <rPr>
        <sz val="11"/>
        <rFont val="Times New Roman"/>
        <family val="1"/>
      </rPr>
      <t xml:space="preserve">          3</t>
    </r>
    <r>
      <rPr>
        <sz val="11"/>
        <rFont val="宋体"/>
        <family val="3"/>
        <charset val="134"/>
      </rPr>
      <t>、财政补贴收入</t>
    </r>
  </si>
  <si>
    <r>
      <rPr>
        <sz val="11"/>
        <rFont val="Times New Roman"/>
        <family val="1"/>
      </rPr>
      <t xml:space="preserve">          4</t>
    </r>
    <r>
      <rPr>
        <sz val="11"/>
        <rFont val="宋体"/>
        <family val="3"/>
        <charset val="134"/>
      </rPr>
      <t>、其他收入</t>
    </r>
  </si>
  <si>
    <r>
      <rPr>
        <sz val="11"/>
        <rFont val="Times New Roman"/>
        <family val="1"/>
      </rPr>
      <t xml:space="preserve">          5</t>
    </r>
    <r>
      <rPr>
        <sz val="11"/>
        <rFont val="宋体"/>
        <family val="3"/>
        <charset val="134"/>
      </rPr>
      <t>、转移收入</t>
    </r>
  </si>
  <si>
    <r>
      <rPr>
        <sz val="11"/>
        <rFont val="Times New Roman"/>
        <family val="1"/>
      </rPr>
      <t xml:space="preserve">          6</t>
    </r>
    <r>
      <rPr>
        <sz val="11"/>
        <rFont val="宋体"/>
        <family val="3"/>
        <charset val="134"/>
      </rPr>
      <t>、上级补助收入</t>
    </r>
  </si>
  <si>
    <r>
      <rPr>
        <sz val="11"/>
        <rFont val="Times New Roman"/>
        <family val="1"/>
      </rPr>
      <t xml:space="preserve">          7</t>
    </r>
    <r>
      <rPr>
        <sz val="11"/>
        <rFont val="宋体"/>
        <family val="3"/>
        <charset val="134"/>
      </rPr>
      <t>、下级上解收入</t>
    </r>
  </si>
  <si>
    <r>
      <rPr>
        <sz val="11"/>
        <rFont val="宋体"/>
        <family val="3"/>
        <charset val="134"/>
      </rPr>
      <t>三、本年支出</t>
    </r>
  </si>
  <si>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其中：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、社会保险待遇支出</t>
    </r>
  </si>
  <si>
    <r>
      <rPr>
        <sz val="11"/>
        <rFont val="Times New Roman"/>
        <family val="1"/>
      </rPr>
      <t xml:space="preserve">          2</t>
    </r>
    <r>
      <rPr>
        <sz val="11"/>
        <rFont val="宋体"/>
        <family val="3"/>
        <charset val="134"/>
      </rPr>
      <t>、其他支出</t>
    </r>
  </si>
  <si>
    <r>
      <rPr>
        <sz val="11"/>
        <rFont val="Times New Roman"/>
        <family val="1"/>
      </rPr>
      <t xml:space="preserve">          3</t>
    </r>
    <r>
      <rPr>
        <sz val="11"/>
        <rFont val="宋体"/>
        <family val="3"/>
        <charset val="134"/>
      </rPr>
      <t>、转移支出</t>
    </r>
  </si>
  <si>
    <r>
      <rPr>
        <sz val="11"/>
        <rFont val="Times New Roman"/>
        <family val="1"/>
      </rPr>
      <t xml:space="preserve">          4</t>
    </r>
    <r>
      <rPr>
        <sz val="11"/>
        <rFont val="宋体"/>
        <family val="3"/>
        <charset val="134"/>
      </rPr>
      <t>、上解上级支出</t>
    </r>
  </si>
  <si>
    <r>
      <rPr>
        <sz val="11"/>
        <rFont val="Times New Roman"/>
        <family val="1"/>
      </rPr>
      <t xml:space="preserve">          5</t>
    </r>
    <r>
      <rPr>
        <sz val="11"/>
        <rFont val="宋体"/>
        <family val="3"/>
        <charset val="134"/>
      </rPr>
      <t>、补助下级支出</t>
    </r>
  </si>
  <si>
    <r>
      <rPr>
        <sz val="11"/>
        <rFont val="Times New Roman"/>
        <family val="1"/>
      </rPr>
      <t xml:space="preserve">          6</t>
    </r>
    <r>
      <rPr>
        <sz val="11"/>
        <rFont val="宋体"/>
        <family val="3"/>
        <charset val="134"/>
      </rPr>
      <t>、劳动能力鉴定支出</t>
    </r>
  </si>
  <si>
    <r>
      <rPr>
        <sz val="11"/>
        <rFont val="Times New Roman"/>
        <family val="1"/>
      </rPr>
      <t xml:space="preserve">          7</t>
    </r>
    <r>
      <rPr>
        <sz val="11"/>
        <rFont val="宋体"/>
        <family val="3"/>
        <charset val="134"/>
      </rPr>
      <t>、工伤预防费用支出</t>
    </r>
  </si>
  <si>
    <r>
      <rPr>
        <sz val="11"/>
        <rFont val="宋体"/>
        <family val="3"/>
        <charset val="134"/>
      </rPr>
      <t>四、本年收支结余</t>
    </r>
  </si>
  <si>
    <r>
      <rPr>
        <sz val="11"/>
        <rFont val="宋体"/>
        <family val="3"/>
        <charset val="134"/>
      </rPr>
      <t>五、年末滚存结余</t>
    </r>
  </si>
  <si>
    <t>2017年政府一般债务限额和余额情况表</t>
  </si>
  <si>
    <t>单位：亿元</t>
  </si>
  <si>
    <t>项目</t>
  </si>
  <si>
    <t>限额</t>
  </si>
  <si>
    <t>余额</t>
  </si>
  <si>
    <t>益阳市</t>
  </si>
  <si>
    <t>其中：纯本级</t>
  </si>
  <si>
    <t>注：限额为2017年底计算数，待省厅核定。余额为2017年底新地方政府性债务管理系统数据。</t>
  </si>
  <si>
    <t>2017年政府专项债务限额和余额情况表</t>
  </si>
  <si>
    <t>2017年市本级国有资本经营预算决算收支总表</t>
  </si>
  <si>
    <r>
      <rPr>
        <sz val="12"/>
        <rFont val="Times New Roman"/>
        <family val="1"/>
      </rPr>
      <t xml:space="preserve">      </t>
    </r>
    <r>
      <rPr>
        <sz val="12"/>
        <rFont val="宋体"/>
        <family val="3"/>
        <charset val="134"/>
      </rPr>
      <t>金额：万元</t>
    </r>
  </si>
  <si>
    <r>
      <rPr>
        <b/>
        <sz val="11"/>
        <rFont val="宋体"/>
        <family val="3"/>
        <charset val="134"/>
      </rPr>
      <t>收</t>
    </r>
    <r>
      <rPr>
        <b/>
        <sz val="11"/>
        <rFont val="Times New Roman"/>
        <family val="1"/>
      </rPr>
      <t xml:space="preserve">          </t>
    </r>
    <r>
      <rPr>
        <b/>
        <sz val="11"/>
        <rFont val="宋体"/>
        <family val="3"/>
        <charset val="134"/>
      </rPr>
      <t>入</t>
    </r>
  </si>
  <si>
    <r>
      <rPr>
        <b/>
        <sz val="11"/>
        <rFont val="宋体"/>
        <family val="3"/>
        <charset val="134"/>
      </rPr>
      <t>支</t>
    </r>
    <r>
      <rPr>
        <b/>
        <sz val="11"/>
        <rFont val="Times New Roman"/>
        <family val="1"/>
      </rPr>
      <t xml:space="preserve">          </t>
    </r>
    <r>
      <rPr>
        <b/>
        <sz val="11"/>
        <rFont val="宋体"/>
        <family val="3"/>
        <charset val="134"/>
      </rPr>
      <t>出</t>
    </r>
  </si>
  <si>
    <r>
      <rPr>
        <sz val="11"/>
        <rFont val="Times New Roman"/>
        <family val="1"/>
      </rPr>
      <t xml:space="preserve">2017 </t>
    </r>
    <r>
      <rPr>
        <sz val="11"/>
        <rFont val="宋体"/>
        <family val="3"/>
        <charset val="134"/>
      </rPr>
      <t>年决算数</t>
    </r>
  </si>
  <si>
    <r>
      <rPr>
        <sz val="11"/>
        <rFont val="宋体"/>
        <family val="3"/>
        <charset val="134"/>
      </rPr>
      <t>一、利润收入</t>
    </r>
  </si>
  <si>
    <r>
      <rPr>
        <sz val="11"/>
        <rFont val="宋体"/>
        <family val="3"/>
        <charset val="134"/>
      </rPr>
      <t>一、教育支出</t>
    </r>
  </si>
  <si>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投资服务企业利润收入</t>
    </r>
  </si>
  <si>
    <r>
      <rPr>
        <sz val="11"/>
        <rFont val="宋体"/>
        <family val="3"/>
        <charset val="134"/>
      </rPr>
      <t>二、科学技术支出</t>
    </r>
  </si>
  <si>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运输企业利润收入</t>
    </r>
  </si>
  <si>
    <r>
      <rPr>
        <sz val="11"/>
        <rFont val="宋体"/>
        <family val="3"/>
        <charset val="134"/>
      </rPr>
      <t>三、文化体育与传媒支出</t>
    </r>
  </si>
  <si>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其他国有资本经营预算企业利润收入</t>
    </r>
  </si>
  <si>
    <r>
      <rPr>
        <sz val="11"/>
        <rFont val="宋体"/>
        <family val="3"/>
        <charset val="134"/>
      </rPr>
      <t>四、社会保障和就业支出</t>
    </r>
  </si>
  <si>
    <r>
      <rPr>
        <sz val="11"/>
        <rFont val="宋体"/>
        <family val="3"/>
        <charset val="134"/>
      </rPr>
      <t>二、股利、股息收入</t>
    </r>
  </si>
  <si>
    <r>
      <rPr>
        <sz val="11"/>
        <rFont val="宋体"/>
        <family val="3"/>
        <charset val="134"/>
      </rPr>
      <t>五、节能环保支出</t>
    </r>
  </si>
  <si>
    <r>
      <rPr>
        <sz val="11"/>
        <rFont val="Times New Roman"/>
        <family val="1"/>
      </rPr>
      <t xml:space="preserve">          </t>
    </r>
    <r>
      <rPr>
        <sz val="11"/>
        <rFont val="宋体"/>
        <family val="3"/>
        <charset val="134"/>
      </rPr>
      <t>国有控股公司股利、股息收入</t>
    </r>
  </si>
  <si>
    <r>
      <rPr>
        <sz val="11"/>
        <rFont val="宋体"/>
        <family val="3"/>
        <charset val="134"/>
      </rPr>
      <t>六、城乡社区事务支出</t>
    </r>
  </si>
  <si>
    <r>
      <rPr>
        <sz val="11"/>
        <rFont val="Times New Roman"/>
        <family val="1"/>
      </rPr>
      <t xml:space="preserve">          </t>
    </r>
    <r>
      <rPr>
        <sz val="11"/>
        <rFont val="宋体"/>
        <family val="3"/>
        <charset val="134"/>
      </rPr>
      <t>国有参股公司股利、股息收入</t>
    </r>
  </si>
  <si>
    <r>
      <rPr>
        <sz val="11"/>
        <rFont val="宋体"/>
        <family val="3"/>
        <charset val="134"/>
      </rPr>
      <t>七、农林水支出</t>
    </r>
  </si>
  <si>
    <r>
      <rPr>
        <sz val="11"/>
        <rFont val="宋体"/>
        <family val="3"/>
        <charset val="134"/>
      </rPr>
      <t>八、交通运输支出</t>
    </r>
  </si>
  <si>
    <r>
      <rPr>
        <sz val="11"/>
        <rFont val="宋体"/>
        <family val="3"/>
        <charset val="134"/>
      </rPr>
      <t>三、产权转让收入</t>
    </r>
  </si>
  <si>
    <r>
      <rPr>
        <sz val="11"/>
        <rFont val="宋体"/>
        <family val="3"/>
        <charset val="134"/>
      </rPr>
      <t>九、资源勘探电力信息等支出</t>
    </r>
  </si>
  <si>
    <t xml:space="preserve">       ……</t>
  </si>
  <si>
    <r>
      <rPr>
        <sz val="11"/>
        <rFont val="宋体"/>
        <family val="3"/>
        <charset val="134"/>
      </rPr>
      <t>十、商业服务业等支出</t>
    </r>
  </si>
  <si>
    <r>
      <rPr>
        <sz val="11"/>
        <rFont val="宋体"/>
        <family val="3"/>
        <charset val="134"/>
      </rPr>
      <t>四、清算收入</t>
    </r>
  </si>
  <si>
    <t>十一、其他国有资本经营预算支出</t>
  </si>
  <si>
    <r>
      <rPr>
        <sz val="11"/>
        <rFont val="Times New Roman"/>
        <family val="1"/>
      </rPr>
      <t xml:space="preserve">           </t>
    </r>
    <r>
      <rPr>
        <sz val="11"/>
        <rFont val="宋体"/>
        <family val="3"/>
        <charset val="134"/>
      </rPr>
      <t>其他国有资本经营预算支出</t>
    </r>
  </si>
  <si>
    <r>
      <rPr>
        <sz val="11"/>
        <rFont val="宋体"/>
        <family val="3"/>
        <charset val="134"/>
      </rPr>
      <t>五、其他国有资本经营收入</t>
    </r>
  </si>
  <si>
    <r>
      <rPr>
        <sz val="11"/>
        <rFont val="宋体"/>
        <family val="3"/>
        <charset val="134"/>
      </rPr>
      <t>十二、转移性支出</t>
    </r>
  </si>
  <si>
    <r>
      <rPr>
        <sz val="11"/>
        <rFont val="宋体"/>
        <family val="3"/>
        <charset val="134"/>
      </rPr>
      <t>本年收入合计</t>
    </r>
  </si>
  <si>
    <r>
      <rPr>
        <sz val="11"/>
        <rFont val="宋体"/>
        <family val="3"/>
        <charset val="134"/>
      </rPr>
      <t>本年支出合计</t>
    </r>
  </si>
  <si>
    <r>
      <rPr>
        <sz val="11"/>
        <rFont val="宋体"/>
        <family val="3"/>
        <charset val="134"/>
      </rPr>
      <t>上年结转</t>
    </r>
  </si>
  <si>
    <r>
      <rPr>
        <sz val="11"/>
        <rFont val="宋体"/>
        <family val="3"/>
        <charset val="134"/>
      </rPr>
      <t>结转下年</t>
    </r>
  </si>
  <si>
    <r>
      <rPr>
        <sz val="11"/>
        <rFont val="宋体"/>
        <family val="3"/>
        <charset val="134"/>
      </rPr>
      <t>收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入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总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计</t>
    </r>
  </si>
  <si>
    <r>
      <rPr>
        <sz val="11"/>
        <rFont val="宋体"/>
        <family val="3"/>
        <charset val="134"/>
      </rPr>
      <t>支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出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总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计</t>
    </r>
  </si>
  <si>
    <r>
      <rPr>
        <sz val="18"/>
        <rFont val="Times New Roman"/>
        <family val="1"/>
      </rPr>
      <t>2017</t>
    </r>
    <r>
      <rPr>
        <sz val="18"/>
        <rFont val="黑体"/>
        <family val="3"/>
        <charset val="134"/>
      </rPr>
      <t>年全市决算平衡情况</t>
    </r>
  </si>
  <si>
    <r>
      <rPr>
        <sz val="11"/>
        <rFont val="宋体"/>
        <family val="3"/>
        <charset val="134"/>
      </rPr>
      <t>项</t>
    </r>
    <r>
      <rPr>
        <sz val="11"/>
        <rFont val="Times New Roman"/>
        <family val="1"/>
      </rPr>
      <t xml:space="preserve">               </t>
    </r>
    <r>
      <rPr>
        <sz val="11"/>
        <rFont val="宋体"/>
        <family val="3"/>
        <charset val="134"/>
      </rPr>
      <t>目</t>
    </r>
  </si>
  <si>
    <r>
      <rPr>
        <sz val="11"/>
        <rFont val="宋体"/>
        <family val="3"/>
        <charset val="134"/>
      </rPr>
      <t>省直管县小计</t>
    </r>
  </si>
  <si>
    <r>
      <rPr>
        <sz val="11"/>
        <rFont val="宋体"/>
        <family val="3"/>
        <charset val="134"/>
      </rPr>
      <t>市本级及所辖区</t>
    </r>
  </si>
  <si>
    <r>
      <rPr>
        <sz val="11"/>
        <rFont val="宋体"/>
        <family val="3"/>
        <charset val="134"/>
      </rPr>
      <t>小计</t>
    </r>
  </si>
  <si>
    <r>
      <rPr>
        <sz val="11"/>
        <rFont val="宋体"/>
        <family val="3"/>
        <charset val="134"/>
      </rPr>
      <t>其中：</t>
    </r>
  </si>
  <si>
    <r>
      <rPr>
        <sz val="11"/>
        <rFont val="宋体"/>
        <family val="3"/>
        <charset val="134"/>
      </rPr>
      <t>市本级</t>
    </r>
  </si>
  <si>
    <r>
      <rPr>
        <sz val="11"/>
        <rFont val="宋体"/>
        <family val="3"/>
        <charset val="134"/>
      </rPr>
      <t>高新区</t>
    </r>
  </si>
  <si>
    <r>
      <rPr>
        <sz val="11"/>
        <rFont val="宋体"/>
        <family val="3"/>
        <charset val="134"/>
      </rPr>
      <t>大通湖区</t>
    </r>
  </si>
  <si>
    <r>
      <rPr>
        <b/>
        <sz val="11"/>
        <rFont val="宋体"/>
        <family val="3"/>
        <charset val="134"/>
      </rPr>
      <t>一、一般公共预算</t>
    </r>
  </si>
  <si>
    <r>
      <rPr>
        <sz val="11"/>
        <rFont val="宋体"/>
        <family val="3"/>
        <charset val="134"/>
      </rPr>
      <t>（一）收入总计</t>
    </r>
  </si>
  <si>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、本年收入</t>
    </r>
  </si>
  <si>
    <r>
      <rPr>
        <sz val="11"/>
        <rFont val="Times New Roman"/>
        <family val="1"/>
      </rPr>
      <t>2</t>
    </r>
    <r>
      <rPr>
        <sz val="11"/>
        <rFont val="宋体"/>
        <family val="3"/>
        <charset val="134"/>
      </rPr>
      <t>、上级补助收入</t>
    </r>
  </si>
  <si>
    <r>
      <rPr>
        <sz val="11"/>
        <rFont val="Times New Roman"/>
        <family val="1"/>
      </rPr>
      <t>3</t>
    </r>
    <r>
      <rPr>
        <sz val="11"/>
        <rFont val="宋体"/>
        <family val="3"/>
        <charset val="134"/>
      </rPr>
      <t>、结算上解收入</t>
    </r>
  </si>
  <si>
    <r>
      <rPr>
        <sz val="11"/>
        <rFont val="Times New Roman"/>
        <family val="1"/>
      </rPr>
      <t>4</t>
    </r>
    <r>
      <rPr>
        <sz val="11"/>
        <rFont val="宋体"/>
        <family val="3"/>
        <charset val="134"/>
      </rPr>
      <t>、债券转贷收入</t>
    </r>
  </si>
  <si>
    <r>
      <rPr>
        <sz val="11"/>
        <rFont val="Times New Roman"/>
        <family val="1"/>
      </rPr>
      <t>5</t>
    </r>
    <r>
      <rPr>
        <sz val="11"/>
        <rFont val="宋体"/>
        <family val="3"/>
        <charset val="134"/>
      </rPr>
      <t>、上年结转</t>
    </r>
  </si>
  <si>
    <r>
      <rPr>
        <sz val="11"/>
        <rFont val="Times New Roman"/>
        <family val="1"/>
      </rPr>
      <t>6</t>
    </r>
    <r>
      <rPr>
        <sz val="11"/>
        <rFont val="宋体"/>
        <family val="3"/>
        <charset val="134"/>
      </rPr>
      <t>、调入预算稳定调节基金</t>
    </r>
  </si>
  <si>
    <r>
      <rPr>
        <sz val="11"/>
        <rFont val="Times New Roman"/>
        <family val="1"/>
      </rPr>
      <t>7</t>
    </r>
    <r>
      <rPr>
        <sz val="11"/>
        <rFont val="宋体"/>
        <family val="3"/>
        <charset val="134"/>
      </rPr>
      <t>、调入资金</t>
    </r>
  </si>
  <si>
    <r>
      <rPr>
        <sz val="11"/>
        <rFont val="宋体"/>
        <family val="3"/>
        <charset val="134"/>
      </rPr>
      <t>其中：政府性基金调入</t>
    </r>
  </si>
  <si>
    <r>
      <rPr>
        <sz val="11"/>
        <rFont val="Times New Roman"/>
        <family val="1"/>
      </rPr>
      <t xml:space="preserve">     </t>
    </r>
    <r>
      <rPr>
        <sz val="11"/>
        <rFont val="宋体"/>
        <family val="3"/>
        <charset val="134"/>
      </rPr>
      <t>其他调入</t>
    </r>
  </si>
  <si>
    <r>
      <rPr>
        <sz val="11"/>
        <rFont val="宋体"/>
        <family val="3"/>
        <charset val="134"/>
      </rPr>
      <t>（二）支出总计</t>
    </r>
  </si>
  <si>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、本年支出</t>
    </r>
  </si>
  <si>
    <r>
      <rPr>
        <sz val="11"/>
        <rFont val="Times New Roman"/>
        <family val="1"/>
      </rPr>
      <t>2</t>
    </r>
    <r>
      <rPr>
        <sz val="11"/>
        <rFont val="宋体"/>
        <family val="3"/>
        <charset val="134"/>
      </rPr>
      <t>、上解上级支出</t>
    </r>
  </si>
  <si>
    <r>
      <rPr>
        <sz val="11"/>
        <rFont val="Times New Roman"/>
        <family val="1"/>
      </rPr>
      <t>3</t>
    </r>
    <r>
      <rPr>
        <sz val="11"/>
        <rFont val="宋体"/>
        <family val="3"/>
        <charset val="134"/>
      </rPr>
      <t>、补助区级支出</t>
    </r>
  </si>
  <si>
    <r>
      <rPr>
        <sz val="11"/>
        <rFont val="Times New Roman"/>
        <family val="1"/>
      </rPr>
      <t>4</t>
    </r>
    <r>
      <rPr>
        <sz val="11"/>
        <rFont val="宋体"/>
        <family val="3"/>
        <charset val="134"/>
      </rPr>
      <t>、债务支出</t>
    </r>
  </si>
  <si>
    <r>
      <rPr>
        <sz val="11"/>
        <rFont val="Times New Roman"/>
        <family val="1"/>
      </rPr>
      <t>5</t>
    </r>
    <r>
      <rPr>
        <sz val="11"/>
        <rFont val="宋体"/>
        <family val="3"/>
        <charset val="134"/>
      </rPr>
      <t>、债务转贷支出</t>
    </r>
  </si>
  <si>
    <r>
      <rPr>
        <sz val="11"/>
        <rFont val="Times New Roman"/>
        <family val="1"/>
      </rPr>
      <t>6</t>
    </r>
    <r>
      <rPr>
        <sz val="11"/>
        <rFont val="宋体"/>
        <family val="3"/>
        <charset val="134"/>
      </rPr>
      <t>、调出资金</t>
    </r>
  </si>
  <si>
    <r>
      <rPr>
        <sz val="11"/>
        <rFont val="Times New Roman"/>
        <family val="1"/>
      </rPr>
      <t>7</t>
    </r>
    <r>
      <rPr>
        <sz val="11"/>
        <rFont val="宋体"/>
        <family val="3"/>
        <charset val="134"/>
      </rPr>
      <t>、安排预算稳定调节基金</t>
    </r>
  </si>
  <si>
    <r>
      <rPr>
        <sz val="11"/>
        <rFont val="Times New Roman"/>
        <family val="1"/>
      </rPr>
      <t>8</t>
    </r>
    <r>
      <rPr>
        <sz val="11"/>
        <rFont val="宋体"/>
        <family val="3"/>
        <charset val="134"/>
      </rPr>
      <t>、结转下年支出</t>
    </r>
  </si>
  <si>
    <r>
      <rPr>
        <sz val="11"/>
        <rFont val="宋体"/>
        <family val="3"/>
        <charset val="134"/>
      </rPr>
      <t>（三）净结余</t>
    </r>
  </si>
  <si>
    <r>
      <rPr>
        <b/>
        <sz val="11"/>
        <rFont val="宋体"/>
        <family val="3"/>
        <charset val="134"/>
      </rPr>
      <t>二、政府性基金预算</t>
    </r>
  </si>
  <si>
    <r>
      <rPr>
        <sz val="11"/>
        <rFont val="宋体"/>
        <family val="3"/>
        <charset val="134"/>
      </rPr>
      <t>（一）基金收入总计</t>
    </r>
  </si>
  <si>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、本年基金收入</t>
    </r>
  </si>
  <si>
    <r>
      <rPr>
        <sz val="11"/>
        <rFont val="Times New Roman"/>
        <family val="1"/>
      </rPr>
      <t>2</t>
    </r>
    <r>
      <rPr>
        <sz val="11"/>
        <rFont val="宋体"/>
        <family val="3"/>
        <charset val="134"/>
      </rPr>
      <t>、上年结转</t>
    </r>
  </si>
  <si>
    <r>
      <rPr>
        <sz val="11"/>
        <rFont val="Times New Roman"/>
        <family val="1"/>
      </rPr>
      <t>3</t>
    </r>
    <r>
      <rPr>
        <sz val="11"/>
        <rFont val="宋体"/>
        <family val="3"/>
        <charset val="134"/>
      </rPr>
      <t>、上级补助收入</t>
    </r>
  </si>
  <si>
    <r>
      <rPr>
        <sz val="11"/>
        <rFont val="Times New Roman"/>
        <family val="1"/>
      </rPr>
      <t>4</t>
    </r>
    <r>
      <rPr>
        <sz val="11"/>
        <rFont val="宋体"/>
        <family val="3"/>
        <charset val="134"/>
      </rPr>
      <t>、结算上解收入</t>
    </r>
  </si>
  <si>
    <r>
      <rPr>
        <sz val="11"/>
        <rFont val="Times New Roman"/>
        <family val="1"/>
      </rPr>
      <t>5</t>
    </r>
    <r>
      <rPr>
        <sz val="11"/>
        <rFont val="宋体"/>
        <family val="3"/>
        <charset val="134"/>
      </rPr>
      <t>、债务转贷收入</t>
    </r>
  </si>
  <si>
    <r>
      <rPr>
        <sz val="11"/>
        <rFont val="Times New Roman"/>
        <family val="1"/>
      </rPr>
      <t>6</t>
    </r>
    <r>
      <rPr>
        <sz val="11"/>
        <rFont val="宋体"/>
        <family val="3"/>
        <charset val="134"/>
      </rPr>
      <t>、调入资金</t>
    </r>
  </si>
  <si>
    <r>
      <rPr>
        <sz val="11"/>
        <rFont val="宋体"/>
        <family val="3"/>
        <charset val="134"/>
      </rPr>
      <t>其中：公共财政调入</t>
    </r>
  </si>
  <si>
    <r>
      <rPr>
        <sz val="11"/>
        <rFont val="宋体"/>
        <family val="3"/>
        <charset val="134"/>
      </rPr>
      <t>（二）基金支出总计</t>
    </r>
  </si>
  <si>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、基金支出</t>
    </r>
  </si>
  <si>
    <r>
      <rPr>
        <sz val="11"/>
        <rFont val="Times New Roman"/>
        <family val="1"/>
      </rPr>
      <t>4</t>
    </r>
    <r>
      <rPr>
        <sz val="11"/>
        <rFont val="宋体"/>
        <family val="3"/>
        <charset val="134"/>
      </rPr>
      <t>、债务还本支出</t>
    </r>
  </si>
  <si>
    <r>
      <rPr>
        <sz val="11"/>
        <rFont val="Times New Roman"/>
        <family val="1"/>
      </rPr>
      <t>5</t>
    </r>
    <r>
      <rPr>
        <sz val="11"/>
        <rFont val="宋体"/>
        <family val="3"/>
        <charset val="134"/>
      </rPr>
      <t>、调出资金</t>
    </r>
  </si>
  <si>
    <r>
      <rPr>
        <sz val="11"/>
        <rFont val="Times New Roman"/>
        <family val="1"/>
      </rPr>
      <t>6</t>
    </r>
    <r>
      <rPr>
        <sz val="11"/>
        <rFont val="宋体"/>
        <family val="3"/>
        <charset val="134"/>
      </rPr>
      <t>、结转下年支出</t>
    </r>
  </si>
  <si>
    <r>
      <t>2016</t>
    </r>
    <r>
      <rPr>
        <sz val="11"/>
        <rFont val="宋体"/>
        <family val="3"/>
        <charset val="134"/>
      </rPr>
      <t>年决算数</t>
    </r>
    <phoneticPr fontId="30" type="noConversion"/>
  </si>
  <si>
    <t>增长%</t>
    <phoneticPr fontId="30" type="noConversion"/>
  </si>
  <si>
    <t>增长%</t>
    <phoneticPr fontId="30" type="noConversion"/>
  </si>
  <si>
    <t>金融支出</t>
    <phoneticPr fontId="30" type="noConversion"/>
  </si>
  <si>
    <r>
      <t>2016</t>
    </r>
    <r>
      <rPr>
        <sz val="11"/>
        <rFont val="宋体"/>
        <family val="3"/>
        <charset val="134"/>
      </rPr>
      <t>年决算数</t>
    </r>
    <phoneticPr fontId="30" type="noConversion"/>
  </si>
  <si>
    <r>
      <rPr>
        <sz val="11"/>
        <rFont val="宋体"/>
        <family val="3"/>
        <charset val="134"/>
      </rPr>
      <t>增长</t>
    </r>
    <r>
      <rPr>
        <sz val="11"/>
        <rFont val="Times New Roman"/>
        <family val="1"/>
      </rPr>
      <t>%</t>
    </r>
    <phoneticPr fontId="30" type="noConversion"/>
  </si>
  <si>
    <t>2017年市本级一般公共预算基本支出明细表</t>
  </si>
  <si>
    <r>
      <rPr>
        <sz val="11"/>
        <color theme="1"/>
        <rFont val="宋体"/>
        <family val="2"/>
        <charset val="134"/>
      </rPr>
      <t>单位：万元</t>
    </r>
  </si>
  <si>
    <r>
      <rPr>
        <b/>
        <sz val="11"/>
        <color theme="1"/>
        <rFont val="宋体"/>
        <family val="3"/>
        <charset val="134"/>
      </rPr>
      <t>一、工资福利支出</t>
    </r>
  </si>
  <si>
    <r>
      <rPr>
        <b/>
        <sz val="11"/>
        <color theme="1"/>
        <rFont val="宋体"/>
        <family val="3"/>
        <charset val="134"/>
      </rPr>
      <t>二、商品和服务支出</t>
    </r>
  </si>
  <si>
    <t xml:space="preserve">   工资奖金津补贴</t>
    <phoneticPr fontId="30" type="noConversion"/>
  </si>
  <si>
    <t xml:space="preserve">   社会保险缴费</t>
    <phoneticPr fontId="30" type="noConversion"/>
  </si>
  <si>
    <t xml:space="preserve">   其他工资福利支出</t>
    <phoneticPr fontId="30" type="noConversion"/>
  </si>
  <si>
    <t xml:space="preserve">   办公经费</t>
    <phoneticPr fontId="30" type="noConversion"/>
  </si>
  <si>
    <t xml:space="preserve">   会议费</t>
    <phoneticPr fontId="30" type="noConversion"/>
  </si>
  <si>
    <t xml:space="preserve">   培训费</t>
    <phoneticPr fontId="30" type="noConversion"/>
  </si>
  <si>
    <t xml:space="preserve">   委托业务费</t>
    <phoneticPr fontId="30" type="noConversion"/>
  </si>
  <si>
    <t xml:space="preserve">   公务接待费</t>
    <phoneticPr fontId="30" type="noConversion"/>
  </si>
  <si>
    <t xml:space="preserve">   公务用车运行维护费</t>
    <phoneticPr fontId="30" type="noConversion"/>
  </si>
  <si>
    <t xml:space="preserve">   维修（护）费</t>
    <phoneticPr fontId="30" type="noConversion"/>
  </si>
  <si>
    <t xml:space="preserve">   其他商品和服务支出</t>
    <phoneticPr fontId="30" type="noConversion"/>
  </si>
  <si>
    <t xml:space="preserve">   政策性补贴</t>
    <phoneticPr fontId="30" type="noConversion"/>
  </si>
  <si>
    <t xml:space="preserve">   事业单位补贴</t>
    <phoneticPr fontId="30" type="noConversion"/>
  </si>
  <si>
    <t xml:space="preserve">   其他对事业单位补助</t>
    <phoneticPr fontId="30" type="noConversion"/>
  </si>
  <si>
    <t xml:space="preserve">   助学金</t>
    <phoneticPr fontId="30" type="noConversion"/>
  </si>
  <si>
    <t xml:space="preserve">   离退休费</t>
    <phoneticPr fontId="30" type="noConversion"/>
  </si>
  <si>
    <t xml:space="preserve">   其他对个人和家庭补助</t>
    <phoneticPr fontId="30" type="noConversion"/>
  </si>
  <si>
    <r>
      <rPr>
        <b/>
        <sz val="11"/>
        <color theme="1"/>
        <rFont val="宋体"/>
        <family val="3"/>
        <charset val="134"/>
      </rPr>
      <t>四、对个人和家庭的补助</t>
    </r>
  </si>
  <si>
    <r>
      <rPr>
        <b/>
        <sz val="11"/>
        <color theme="1"/>
        <rFont val="宋体"/>
        <family val="3"/>
        <charset val="134"/>
      </rPr>
      <t>三、对企事业单位的补贴</t>
    </r>
  </si>
  <si>
    <t>项目</t>
    <phoneticPr fontId="30" type="noConversion"/>
  </si>
  <si>
    <t>决算数</t>
    <phoneticPr fontId="30" type="noConversion"/>
  </si>
  <si>
    <r>
      <rPr>
        <b/>
        <sz val="11"/>
        <color theme="1"/>
        <rFont val="宋体"/>
        <family val="2"/>
        <charset val="134"/>
      </rPr>
      <t>合计</t>
    </r>
  </si>
</sst>
</file>

<file path=xl/styles.xml><?xml version="1.0" encoding="utf-8"?>
<styleSheet xmlns="http://schemas.openxmlformats.org/spreadsheetml/2006/main">
  <numFmts count="15"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_-\¥* #,##0_-;\-\¥* #,##0_-;_-\¥* &quot;-&quot;_-;_-@_-"/>
    <numFmt numFmtId="178" formatCode="#,##0_);[Red]\(#,##0\)"/>
    <numFmt numFmtId="179" formatCode="#,##0;\-#,##0;&quot;-&quot;"/>
    <numFmt numFmtId="180" formatCode="0_);[Red]\(0\)"/>
    <numFmt numFmtId="181" formatCode="_-* #,##0_$_-;\-* #,##0_$_-;_-* &quot;-&quot;_$_-;_-@_-"/>
    <numFmt numFmtId="182" formatCode="0.00_);[Red]\(0.00\)"/>
    <numFmt numFmtId="183" formatCode="_-* #,##0.00_$_-;\-* #,##0.00_$_-;_-* &quot;-&quot;??_$_-;_-@_-"/>
    <numFmt numFmtId="184" formatCode="0;[Red]0"/>
    <numFmt numFmtId="185" formatCode="_-* #,##0&quot;$&quot;_-;\-* #,##0&quot;$&quot;_-;_-* &quot;-&quot;&quot;$&quot;_-;_-@_-"/>
    <numFmt numFmtId="186" formatCode="_-* #,##0.00&quot;$&quot;_-;\-* #,##0.00&quot;$&quot;_-;_-* &quot;-&quot;??&quot;$&quot;_-;_-@_-"/>
    <numFmt numFmtId="187" formatCode="0.00_ "/>
    <numFmt numFmtId="188" formatCode="0.0"/>
  </numFmts>
  <fonts count="92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2"/>
      <name val="宋体"/>
      <charset val="134"/>
    </font>
    <font>
      <sz val="18"/>
      <color indexed="8"/>
      <name val="黑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6"/>
      <name val="黑体"/>
      <charset val="134"/>
    </font>
    <font>
      <sz val="12"/>
      <name val="黑体"/>
      <charset val="134"/>
    </font>
    <font>
      <b/>
      <sz val="16"/>
      <name val="宋体"/>
      <charset val="134"/>
    </font>
    <font>
      <b/>
      <sz val="12"/>
      <name val="Times New Roman"/>
      <family val="1"/>
    </font>
    <font>
      <sz val="18"/>
      <name val="黑体"/>
      <charset val="134"/>
    </font>
    <font>
      <b/>
      <sz val="16"/>
      <name val="Times New Roman"/>
      <family val="1"/>
    </font>
    <font>
      <b/>
      <sz val="11"/>
      <name val="宋体"/>
      <charset val="134"/>
    </font>
    <font>
      <b/>
      <sz val="18"/>
      <name val="Times New Roman"/>
      <family val="1"/>
    </font>
    <font>
      <b/>
      <sz val="10"/>
      <name val="Times New Roman"/>
      <family val="1"/>
    </font>
    <font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1"/>
      <color indexed="62"/>
      <name val="宋体"/>
      <charset val="134"/>
    </font>
    <font>
      <sz val="10"/>
      <name val="Geneva"/>
      <family val="1"/>
    </font>
    <font>
      <sz val="11"/>
      <color indexed="17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1"/>
      <color indexed="9"/>
      <name val="宋体"/>
      <family val="3"/>
      <charset val="134"/>
    </font>
    <font>
      <sz val="10"/>
      <name val="Helv"/>
      <family val="2"/>
    </font>
    <font>
      <b/>
      <sz val="13"/>
      <color indexed="62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20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16"/>
      <name val="宋体"/>
      <family val="3"/>
      <charset val="134"/>
    </font>
    <font>
      <b/>
      <sz val="21"/>
      <name val="楷体_GB2312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42"/>
      <name val="宋体"/>
      <family val="3"/>
      <charset val="134"/>
    </font>
    <font>
      <sz val="10"/>
      <color indexed="8"/>
      <name val="Arial"/>
      <family val="2"/>
    </font>
    <font>
      <sz val="11"/>
      <color indexed="20"/>
      <name val="Tahoma"/>
      <family val="2"/>
    </font>
    <font>
      <b/>
      <sz val="15"/>
      <color indexed="62"/>
      <name val="宋体"/>
      <family val="3"/>
      <charset val="134"/>
    </font>
    <font>
      <sz val="8"/>
      <name val="Arial"/>
      <family val="2"/>
    </font>
    <font>
      <b/>
      <i/>
      <sz val="16"/>
      <name val="Helv"/>
      <family val="2"/>
    </font>
    <font>
      <sz val="10"/>
      <name val="MS Sans Serif"/>
      <family val="1"/>
    </font>
    <font>
      <sz val="7"/>
      <name val="Small Fonts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2"/>
      <name val="Arial"/>
      <family val="2"/>
    </font>
    <font>
      <b/>
      <sz val="11"/>
      <color indexed="9"/>
      <name val="宋体"/>
      <family val="3"/>
      <charset val="134"/>
    </font>
    <font>
      <sz val="11"/>
      <color indexed="8"/>
      <name val="Tahoma"/>
      <family val="2"/>
    </font>
    <font>
      <b/>
      <sz val="11"/>
      <color indexed="53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53"/>
      <name val="宋体"/>
      <family val="3"/>
      <charset val="134"/>
    </font>
    <font>
      <sz val="11"/>
      <color indexed="6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Tahoma"/>
      <family val="2"/>
    </font>
    <font>
      <b/>
      <sz val="11"/>
      <color indexed="42"/>
      <name val="宋体"/>
      <family val="3"/>
      <charset val="134"/>
    </font>
    <font>
      <sz val="11"/>
      <color indexed="19"/>
      <name val="宋体"/>
      <family val="3"/>
      <charset val="134"/>
    </font>
    <font>
      <sz val="12"/>
      <name val="Courier"/>
      <family val="3"/>
    </font>
    <font>
      <sz val="11"/>
      <name val="ＭＳ Ｐゴシック"/>
      <charset val="134"/>
    </font>
    <font>
      <sz val="12"/>
      <name val="바탕체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8"/>
      <name val="黑体"/>
      <family val="3"/>
      <charset val="134"/>
    </font>
    <font>
      <sz val="10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indexed="62"/>
      <name val="宋体"/>
      <family val="3"/>
      <charset val="134"/>
    </font>
    <font>
      <sz val="7"/>
      <name val="Small Fonts"/>
      <family val="2"/>
    </font>
    <font>
      <sz val="11"/>
      <color theme="1"/>
      <name val="宋体"/>
      <family val="2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8"/>
      <color theme="1"/>
      <name val="黑体"/>
      <family val="3"/>
      <charset val="134"/>
    </font>
    <font>
      <b/>
      <sz val="11"/>
      <color theme="1"/>
      <name val="宋体"/>
      <family val="2"/>
      <charset val="134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9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829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31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33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37" fillId="0" borderId="22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40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28" fillId="0" borderId="0">
      <alignment vertical="center"/>
    </xf>
    <xf numFmtId="0" fontId="40" fillId="15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34" fillId="0" borderId="24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46" fillId="14" borderId="2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48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4" borderId="16" applyNumberFormat="0" applyFont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4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0" fillId="0" borderId="0">
      <alignment vertical="center"/>
    </xf>
    <xf numFmtId="0" fontId="36" fillId="7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37" fontId="55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177" fontId="3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59" fillId="23" borderId="29" applyNumberFormat="0" applyAlignment="0" applyProtection="0">
      <alignment vertical="center"/>
    </xf>
    <xf numFmtId="0" fontId="6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5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48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48" fillId="18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10" fontId="52" fillId="2" borderId="1" applyNumberFormat="0" applyBorder="0" applyAlignment="0" applyProtection="0">
      <alignment vertical="center"/>
    </xf>
    <xf numFmtId="0" fontId="5" fillId="0" borderId="0">
      <alignment vertical="center"/>
    </xf>
    <xf numFmtId="0" fontId="32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4" borderId="16" applyNumberFormat="0" applyFont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4" borderId="16" applyNumberFormat="0" applyFont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4" borderId="16" applyNumberFormat="0" applyFont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48" fillId="1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58" fillId="0" borderId="28" applyNumberFormat="0" applyAlignment="0" applyProtection="0">
      <alignment horizontal="left" vertical="center"/>
    </xf>
    <xf numFmtId="0" fontId="32" fillId="9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30" fillId="0" borderId="0">
      <alignment vertical="center"/>
    </xf>
    <xf numFmtId="0" fontId="38" fillId="0" borderId="18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48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58" fillId="0" borderId="5">
      <alignment horizontal="left" vertical="center"/>
    </xf>
    <xf numFmtId="0" fontId="32" fillId="21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179" fontId="49" fillId="0" borderId="0" applyFill="0" applyBorder="0" applyAlignment="0">
      <alignment vertical="center"/>
    </xf>
    <xf numFmtId="0" fontId="6" fillId="0" borderId="0">
      <alignment vertical="center"/>
    </xf>
    <xf numFmtId="0" fontId="49" fillId="0" borderId="0" applyNumberFormat="0" applyFill="0" applyBorder="0" applyAlignment="0" applyProtection="0">
      <alignment vertical="top"/>
    </xf>
    <xf numFmtId="0" fontId="38" fillId="0" borderId="18" applyNumberFormat="0" applyFill="0" applyAlignment="0" applyProtection="0">
      <alignment vertical="center"/>
    </xf>
    <xf numFmtId="38" fontId="52" fillId="14" borderId="0" applyNumberFormat="0" applyBorder="0" applyAlignment="0" applyProtection="0">
      <alignment vertical="center"/>
    </xf>
    <xf numFmtId="0" fontId="53" fillId="0" borderId="0">
      <alignment vertical="center"/>
    </xf>
    <xf numFmtId="10" fontId="31" fillId="0" borderId="0" applyFon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63" fillId="0" borderId="30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30" fillId="0" borderId="0">
      <alignment vertical="center"/>
    </xf>
    <xf numFmtId="0" fontId="43" fillId="0" borderId="21" applyNumberFormat="0" applyFill="0" applyAlignment="0" applyProtection="0">
      <alignment vertical="center"/>
    </xf>
    <xf numFmtId="0" fontId="30" fillId="0" borderId="0">
      <alignment vertical="center"/>
    </xf>
    <xf numFmtId="0" fontId="38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6" fillId="0" borderId="0">
      <alignment vertical="center"/>
    </xf>
    <xf numFmtId="0" fontId="29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177" fontId="30" fillId="0" borderId="0" applyFont="0" applyFill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6" fillId="0" borderId="0">
      <alignment vertical="center"/>
    </xf>
    <xf numFmtId="177" fontId="30" fillId="0" borderId="0" applyFont="0" applyFill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177" fontId="3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5" fillId="0" borderId="0">
      <alignment horizontal="centerContinuous" vertical="center"/>
    </xf>
    <xf numFmtId="0" fontId="6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8" fillId="0" borderId="1">
      <alignment horizontal="distributed" vertical="center" wrapText="1"/>
    </xf>
    <xf numFmtId="0" fontId="8" fillId="0" borderId="1">
      <alignment horizontal="distributed" vertical="center" wrapText="1"/>
    </xf>
    <xf numFmtId="0" fontId="8" fillId="0" borderId="1">
      <alignment horizontal="distributed" vertical="center" wrapText="1"/>
    </xf>
    <xf numFmtId="0" fontId="60" fillId="0" borderId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5" borderId="1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5" borderId="1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81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0" fillId="0" borderId="0">
      <alignment vertical="center"/>
    </xf>
    <xf numFmtId="0" fontId="4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4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4" borderId="16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29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29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0" fontId="63" fillId="0" borderId="30" applyNumberFormat="0" applyFill="0" applyAlignment="0" applyProtection="0">
      <alignment vertical="center"/>
    </xf>
    <xf numFmtId="0" fontId="63" fillId="0" borderId="30" applyNumberFormat="0" applyFill="0" applyAlignment="0" applyProtection="0">
      <alignment vertical="center"/>
    </xf>
    <xf numFmtId="0" fontId="63" fillId="0" borderId="30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1" applyNumberFormat="0" applyFill="0" applyAlignment="0" applyProtection="0">
      <alignment vertical="center"/>
    </xf>
    <xf numFmtId="0" fontId="63" fillId="0" borderId="31" applyNumberFormat="0" applyFill="0" applyAlignment="0" applyProtection="0">
      <alignment vertical="center"/>
    </xf>
    <xf numFmtId="0" fontId="63" fillId="0" borderId="30" applyNumberFormat="0" applyFill="0" applyAlignment="0" applyProtection="0">
      <alignment vertical="center"/>
    </xf>
    <xf numFmtId="0" fontId="63" fillId="0" borderId="30" applyNumberFormat="0" applyFill="0" applyAlignment="0" applyProtection="0">
      <alignment vertical="center"/>
    </xf>
    <xf numFmtId="0" fontId="63" fillId="0" borderId="30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6" fillId="14" borderId="17" applyNumberFormat="0" applyAlignment="0" applyProtection="0">
      <alignment vertical="center"/>
    </xf>
    <xf numFmtId="0" fontId="56" fillId="14" borderId="17" applyNumberFormat="0" applyAlignment="0" applyProtection="0">
      <alignment vertical="center"/>
    </xf>
    <xf numFmtId="0" fontId="56" fillId="14" borderId="17" applyNumberFormat="0" applyAlignment="0" applyProtection="0">
      <alignment vertical="center"/>
    </xf>
    <xf numFmtId="0" fontId="56" fillId="2" borderId="17" applyNumberFormat="0" applyAlignment="0" applyProtection="0">
      <alignment vertical="center"/>
    </xf>
    <xf numFmtId="0" fontId="56" fillId="2" borderId="17" applyNumberFormat="0" applyAlignment="0" applyProtection="0">
      <alignment vertical="center"/>
    </xf>
    <xf numFmtId="0" fontId="56" fillId="2" borderId="17" applyNumberFormat="0" applyAlignment="0" applyProtection="0">
      <alignment vertical="center"/>
    </xf>
    <xf numFmtId="0" fontId="61" fillId="2" borderId="17" applyNumberFormat="0" applyAlignment="0" applyProtection="0">
      <alignment vertical="center"/>
    </xf>
    <xf numFmtId="0" fontId="61" fillId="2" borderId="17" applyNumberFormat="0" applyAlignment="0" applyProtection="0">
      <alignment vertical="center"/>
    </xf>
    <xf numFmtId="0" fontId="56" fillId="14" borderId="17" applyNumberFormat="0" applyAlignment="0" applyProtection="0">
      <alignment vertical="center"/>
    </xf>
    <xf numFmtId="0" fontId="56" fillId="14" borderId="17" applyNumberFormat="0" applyAlignment="0" applyProtection="0">
      <alignment vertical="center"/>
    </xf>
    <xf numFmtId="0" fontId="56" fillId="14" borderId="17" applyNumberFormat="0" applyAlignment="0" applyProtection="0">
      <alignment vertical="center"/>
    </xf>
    <xf numFmtId="0" fontId="56" fillId="14" borderId="17" applyNumberFormat="0" applyAlignment="0" applyProtection="0">
      <alignment vertical="center"/>
    </xf>
    <xf numFmtId="0" fontId="59" fillId="23" borderId="29" applyNumberFormat="0" applyAlignment="0" applyProtection="0">
      <alignment vertical="center"/>
    </xf>
    <xf numFmtId="0" fontId="59" fillId="23" borderId="29" applyNumberFormat="0" applyAlignment="0" applyProtection="0">
      <alignment vertical="center"/>
    </xf>
    <xf numFmtId="0" fontId="69" fillId="23" borderId="29" applyNumberFormat="0" applyAlignment="0" applyProtection="0">
      <alignment vertical="center"/>
    </xf>
    <xf numFmtId="0" fontId="69" fillId="23" borderId="29" applyNumberFormat="0" applyAlignment="0" applyProtection="0">
      <alignment vertical="center"/>
    </xf>
    <xf numFmtId="0" fontId="69" fillId="23" borderId="29" applyNumberFormat="0" applyAlignment="0" applyProtection="0">
      <alignment vertical="center"/>
    </xf>
    <xf numFmtId="0" fontId="59" fillId="23" borderId="29" applyNumberFormat="0" applyAlignment="0" applyProtection="0">
      <alignment vertical="center"/>
    </xf>
    <xf numFmtId="0" fontId="59" fillId="23" borderId="29" applyNumberFormat="0" applyAlignment="0" applyProtection="0">
      <alignment vertical="center"/>
    </xf>
    <xf numFmtId="0" fontId="59" fillId="23" borderId="29" applyNumberFormat="0" applyAlignment="0" applyProtection="0">
      <alignment vertical="center"/>
    </xf>
    <xf numFmtId="0" fontId="59" fillId="23" borderId="29" applyNumberFormat="0" applyAlignment="0" applyProtection="0">
      <alignment vertical="center"/>
    </xf>
    <xf numFmtId="188" fontId="8" fillId="0" borderId="1">
      <alignment vertical="center"/>
      <protection locked="0"/>
    </xf>
    <xf numFmtId="0" fontId="59" fillId="23" borderId="29" applyNumberFormat="0" applyAlignment="0" applyProtection="0">
      <alignment vertical="center"/>
    </xf>
    <xf numFmtId="188" fontId="8" fillId="0" borderId="1">
      <alignment vertical="center"/>
      <protection locked="0"/>
    </xf>
    <xf numFmtId="0" fontId="59" fillId="23" borderId="29" applyNumberForma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65" fillId="0" borderId="27" applyNumberFormat="0" applyFill="0" applyAlignment="0" applyProtection="0">
      <alignment vertical="center"/>
    </xf>
    <xf numFmtId="0" fontId="65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183" fontId="5" fillId="0" borderId="0" applyFont="0" applyFill="0" applyBorder="0" applyAlignment="0" applyProtection="0">
      <alignment vertical="center"/>
    </xf>
    <xf numFmtId="185" fontId="5" fillId="0" borderId="0" applyFont="0" applyFill="0" applyBorder="0" applyAlignment="0" applyProtection="0">
      <alignment vertical="center"/>
    </xf>
    <xf numFmtId="186" fontId="5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6" fillId="0" borderId="0" applyFont="0" applyFill="0" applyBorder="0" applyAlignment="0" applyProtection="0">
      <alignment vertical="center"/>
    </xf>
    <xf numFmtId="0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46" fillId="14" borderId="23" applyNumberFormat="0" applyAlignment="0" applyProtection="0">
      <alignment vertical="center"/>
    </xf>
    <xf numFmtId="0" fontId="46" fillId="14" borderId="23" applyNumberFormat="0" applyAlignment="0" applyProtection="0">
      <alignment vertical="center"/>
    </xf>
    <xf numFmtId="0" fontId="46" fillId="14" borderId="23" applyNumberFormat="0" applyAlignment="0" applyProtection="0">
      <alignment vertical="center"/>
    </xf>
    <xf numFmtId="0" fontId="46" fillId="2" borderId="23" applyNumberFormat="0" applyAlignment="0" applyProtection="0">
      <alignment vertical="center"/>
    </xf>
    <xf numFmtId="0" fontId="46" fillId="2" borderId="23" applyNumberFormat="0" applyAlignment="0" applyProtection="0">
      <alignment vertical="center"/>
    </xf>
    <xf numFmtId="0" fontId="46" fillId="2" borderId="23" applyNumberFormat="0" applyAlignment="0" applyProtection="0">
      <alignment vertical="center"/>
    </xf>
    <xf numFmtId="0" fontId="46" fillId="14" borderId="23" applyNumberFormat="0" applyAlignment="0" applyProtection="0">
      <alignment vertical="center"/>
    </xf>
    <xf numFmtId="0" fontId="46" fillId="14" borderId="23" applyNumberFormat="0" applyAlignment="0" applyProtection="0">
      <alignment vertical="center"/>
    </xf>
    <xf numFmtId="0" fontId="46" fillId="14" borderId="23" applyNumberFormat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7" fillId="5" borderId="17" applyNumberFormat="0" applyAlignment="0" applyProtection="0">
      <alignment vertical="center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0" fontId="71" fillId="0" borderId="0">
      <alignment vertical="center"/>
    </xf>
    <xf numFmtId="188" fontId="8" fillId="0" borderId="1">
      <alignment vertical="center"/>
      <protection locked="0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" fillId="4" borderId="16" applyNumberFormat="0" applyFont="0" applyAlignment="0" applyProtection="0">
      <alignment vertical="center"/>
    </xf>
    <xf numFmtId="0" fontId="6" fillId="4" borderId="16" applyNumberFormat="0" applyFont="0" applyAlignment="0" applyProtection="0">
      <alignment vertical="center"/>
    </xf>
    <xf numFmtId="0" fontId="6" fillId="4" borderId="16" applyNumberFormat="0" applyFont="0" applyAlignment="0" applyProtection="0">
      <alignment vertical="center"/>
    </xf>
    <xf numFmtId="0" fontId="6" fillId="4" borderId="16" applyNumberFormat="0" applyFont="0" applyAlignment="0" applyProtection="0">
      <alignment vertical="center"/>
    </xf>
    <xf numFmtId="0" fontId="6" fillId="4" borderId="16" applyNumberFormat="0" applyFont="0" applyAlignment="0" applyProtection="0">
      <alignment vertical="center"/>
    </xf>
    <xf numFmtId="38" fontId="72" fillId="0" borderId="0" applyFont="0" applyFill="0" applyBorder="0" applyAlignment="0" applyProtection="0">
      <alignment vertical="center"/>
    </xf>
    <xf numFmtId="40" fontId="72" fillId="0" borderId="0" applyFont="0" applyFill="0" applyBorder="0" applyAlignment="0" applyProtection="0">
      <alignment vertical="center"/>
    </xf>
    <xf numFmtId="0" fontId="72" fillId="0" borderId="0" applyFont="0" applyFill="0" applyBorder="0" applyAlignment="0" applyProtection="0">
      <alignment vertical="center"/>
    </xf>
    <xf numFmtId="0" fontId="72" fillId="0" borderId="0" applyFont="0" applyFill="0" applyBorder="0" applyAlignment="0" applyProtection="0">
      <alignment vertical="center"/>
    </xf>
    <xf numFmtId="0" fontId="73" fillId="0" borderId="0">
      <alignment vertical="center"/>
    </xf>
    <xf numFmtId="0" fontId="76" fillId="0" borderId="0"/>
    <xf numFmtId="0" fontId="40" fillId="15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37" fontId="83" fillId="0" borderId="0"/>
    <xf numFmtId="0" fontId="39" fillId="0" borderId="0" applyNumberFormat="0" applyFill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76" fillId="0" borderId="0"/>
    <xf numFmtId="0" fontId="82" fillId="5" borderId="17" applyNumberFormat="0" applyAlignment="0" applyProtection="0">
      <alignment vertical="center"/>
    </xf>
    <xf numFmtId="0" fontId="71" fillId="0" borderId="0"/>
    <xf numFmtId="0" fontId="76" fillId="4" borderId="16" applyNumberFormat="0" applyFont="0" applyAlignment="0" applyProtection="0">
      <alignment vertical="center"/>
    </xf>
    <xf numFmtId="0" fontId="1" fillId="0" borderId="0">
      <alignment vertical="center"/>
    </xf>
  </cellStyleXfs>
  <cellXfs count="246">
    <xf numFmtId="0" fontId="0" fillId="0" borderId="0" xfId="0" applyAlignment="1"/>
    <xf numFmtId="31" fontId="3" fillId="0" borderId="0" xfId="585" applyNumberFormat="1" applyFont="1" applyAlignment="1">
      <alignment horizontal="left"/>
    </xf>
    <xf numFmtId="1" fontId="3" fillId="0" borderId="0" xfId="585" applyNumberFormat="1" applyFont="1" applyAlignment="1">
      <alignment horizontal="left"/>
    </xf>
    <xf numFmtId="0" fontId="3" fillId="0" borderId="0" xfId="585" applyFont="1" applyAlignment="1">
      <alignment horizontal="left"/>
    </xf>
    <xf numFmtId="1" fontId="3" fillId="0" borderId="1" xfId="585" applyNumberFormat="1" applyFont="1" applyFill="1" applyBorder="1" applyAlignment="1">
      <alignment horizontal="left" vertical="center"/>
    </xf>
    <xf numFmtId="1" fontId="3" fillId="0" borderId="1" xfId="585" applyNumberFormat="1" applyFont="1" applyBorder="1" applyAlignment="1">
      <alignment horizontal="center" vertical="center"/>
    </xf>
    <xf numFmtId="1" fontId="4" fillId="0" borderId="1" xfId="585" applyNumberFormat="1" applyFont="1" applyFill="1" applyBorder="1" applyAlignment="1">
      <alignment horizontal="left" vertical="center"/>
    </xf>
    <xf numFmtId="1" fontId="3" fillId="0" borderId="1" xfId="585" applyNumberFormat="1" applyFont="1" applyFill="1" applyBorder="1" applyAlignment="1">
      <alignment horizontal="left" vertical="center" wrapText="1"/>
    </xf>
    <xf numFmtId="180" fontId="3" fillId="0" borderId="1" xfId="585" applyNumberFormat="1" applyFont="1" applyFill="1" applyBorder="1" applyAlignment="1">
      <alignment horizontal="center" vertical="center"/>
    </xf>
    <xf numFmtId="180" fontId="3" fillId="0" borderId="1" xfId="585" applyNumberFormat="1" applyFont="1" applyFill="1" applyBorder="1" applyAlignment="1">
      <alignment horizontal="center" vertical="center"/>
    </xf>
    <xf numFmtId="176" fontId="3" fillId="0" borderId="1" xfId="585" applyNumberFormat="1" applyFont="1" applyFill="1" applyBorder="1" applyAlignment="1">
      <alignment horizontal="center" vertical="center"/>
    </xf>
    <xf numFmtId="0" fontId="5" fillId="0" borderId="0" xfId="585" applyFont="1" applyFill="1" applyAlignment="1">
      <alignment horizontal="left"/>
    </xf>
    <xf numFmtId="1" fontId="4" fillId="0" borderId="1" xfId="585" applyNumberFormat="1" applyFont="1" applyFill="1" applyBorder="1" applyAlignment="1">
      <alignment horizontal="left" vertical="center" wrapText="1"/>
    </xf>
    <xf numFmtId="0" fontId="6" fillId="0" borderId="0" xfId="430" applyAlignment="1"/>
    <xf numFmtId="1" fontId="5" fillId="0" borderId="0" xfId="585" applyNumberFormat="1" applyFont="1" applyAlignment="1">
      <alignment horizontal="lef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/>
    <xf numFmtId="0" fontId="9" fillId="0" borderId="0" xfId="50">
      <alignment vertical="center"/>
    </xf>
    <xf numFmtId="0" fontId="10" fillId="0" borderId="0" xfId="50" applyFont="1" applyAlignment="1">
      <alignment horizontal="right" vertical="center"/>
    </xf>
    <xf numFmtId="0" fontId="9" fillId="0" borderId="1" xfId="50" applyFont="1" applyBorder="1" applyAlignment="1">
      <alignment horizontal="center" vertical="center"/>
    </xf>
    <xf numFmtId="0" fontId="9" fillId="0" borderId="1" xfId="50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13" fillId="0" borderId="0" xfId="580" applyFont="1" applyAlignment="1"/>
    <xf numFmtId="0" fontId="13" fillId="0" borderId="0" xfId="580" applyFont="1" applyAlignment="1">
      <alignment horizontal="center"/>
    </xf>
    <xf numFmtId="0" fontId="11" fillId="2" borderId="9" xfId="580" applyNumberFormat="1" applyFont="1" applyFill="1" applyBorder="1" applyAlignment="1" applyProtection="1">
      <alignment vertical="center"/>
    </xf>
    <xf numFmtId="0" fontId="3" fillId="2" borderId="10" xfId="580" applyNumberFormat="1" applyFont="1" applyFill="1" applyBorder="1" applyAlignment="1" applyProtection="1">
      <alignment horizontal="center" vertical="center"/>
    </xf>
    <xf numFmtId="0" fontId="3" fillId="2" borderId="10" xfId="580" applyNumberFormat="1" applyFont="1" applyFill="1" applyBorder="1" applyAlignment="1" applyProtection="1">
      <alignment horizontal="center" vertical="center" wrapText="1"/>
    </xf>
    <xf numFmtId="0" fontId="3" fillId="2" borderId="11" xfId="580" applyNumberFormat="1" applyFont="1" applyFill="1" applyBorder="1" applyAlignment="1" applyProtection="1">
      <alignment horizontal="center" vertical="center" wrapText="1"/>
    </xf>
    <xf numFmtId="0" fontId="3" fillId="2" borderId="12" xfId="580" applyNumberFormat="1" applyFont="1" applyFill="1" applyBorder="1" applyAlignment="1" applyProtection="1">
      <alignment horizontal="left" vertical="center"/>
    </xf>
    <xf numFmtId="176" fontId="3" fillId="0" borderId="10" xfId="581" applyNumberFormat="1" applyFont="1" applyFill="1" applyBorder="1" applyAlignment="1" applyProtection="1">
      <alignment horizontal="center" vertical="center"/>
    </xf>
    <xf numFmtId="176" fontId="3" fillId="0" borderId="10" xfId="580" applyNumberFormat="1" applyFont="1" applyFill="1" applyBorder="1" applyAlignment="1" applyProtection="1">
      <alignment horizontal="center" vertical="center"/>
    </xf>
    <xf numFmtId="0" fontId="3" fillId="2" borderId="10" xfId="580" applyNumberFormat="1" applyFont="1" applyFill="1" applyBorder="1" applyAlignment="1" applyProtection="1">
      <alignment horizontal="left" vertical="center"/>
    </xf>
    <xf numFmtId="0" fontId="3" fillId="2" borderId="10" xfId="580" applyNumberFormat="1" applyFont="1" applyFill="1" applyBorder="1" applyAlignment="1" applyProtection="1">
      <alignment vertical="center"/>
    </xf>
    <xf numFmtId="0" fontId="3" fillId="2" borderId="12" xfId="580" applyNumberFormat="1" applyFont="1" applyFill="1" applyBorder="1" applyAlignment="1" applyProtection="1">
      <alignment vertical="center"/>
    </xf>
    <xf numFmtId="176" fontId="3" fillId="2" borderId="10" xfId="580" applyNumberFormat="1" applyFont="1" applyFill="1" applyBorder="1" applyAlignment="1" applyProtection="1">
      <alignment horizontal="center" vertical="center" wrapText="1"/>
    </xf>
    <xf numFmtId="0" fontId="13" fillId="0" borderId="0" xfId="580" applyNumberFormat="1" applyFont="1" applyFill="1" applyBorder="1" applyAlignment="1" applyProtection="1"/>
    <xf numFmtId="0" fontId="12" fillId="0" borderId="0" xfId="580" applyNumberFormat="1" applyFont="1" applyFill="1" applyBorder="1" applyAlignment="1" applyProtection="1">
      <alignment vertical="center"/>
    </xf>
    <xf numFmtId="0" fontId="11" fillId="2" borderId="9" xfId="580" applyNumberFormat="1" applyFont="1" applyFill="1" applyBorder="1" applyAlignment="1" applyProtection="1">
      <alignment horizontal="right" vertical="center"/>
    </xf>
    <xf numFmtId="0" fontId="3" fillId="0" borderId="0" xfId="580" applyFont="1" applyBorder="1" applyAlignment="1">
      <alignment horizontal="center"/>
    </xf>
    <xf numFmtId="0" fontId="8" fillId="2" borderId="13" xfId="580" applyNumberFormat="1" applyFont="1" applyFill="1" applyBorder="1" applyAlignment="1" applyProtection="1">
      <alignment horizontal="center" vertical="center" wrapText="1"/>
    </xf>
    <xf numFmtId="176" fontId="3" fillId="0" borderId="14" xfId="581" applyNumberFormat="1" applyFont="1" applyFill="1" applyBorder="1" applyAlignment="1" applyProtection="1">
      <alignment horizontal="center" vertical="center"/>
    </xf>
    <xf numFmtId="176" fontId="3" fillId="0" borderId="14" xfId="580" applyNumberFormat="1" applyFont="1" applyFill="1" applyBorder="1" applyAlignment="1" applyProtection="1">
      <alignment horizontal="center" vertical="center"/>
    </xf>
    <xf numFmtId="0" fontId="3" fillId="0" borderId="1" xfId="580" applyFont="1" applyBorder="1" applyAlignment="1">
      <alignment horizontal="center"/>
    </xf>
    <xf numFmtId="0" fontId="13" fillId="0" borderId="0" xfId="580" applyFont="1" applyBorder="1" applyAlignment="1">
      <alignment horizontal="center"/>
    </xf>
    <xf numFmtId="0" fontId="16" fillId="0" borderId="15" xfId="0" applyFont="1" applyBorder="1" applyAlignment="1"/>
    <xf numFmtId="0" fontId="6" fillId="0" borderId="15" xfId="0" applyFont="1" applyBorder="1" applyAlignment="1">
      <alignment horizontal="right"/>
    </xf>
    <xf numFmtId="0" fontId="1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/>
    <xf numFmtId="0" fontId="0" fillId="2" borderId="0" xfId="0" applyFill="1" applyAlignment="1">
      <alignment horizontal="left"/>
    </xf>
    <xf numFmtId="0" fontId="0" fillId="2" borderId="0" xfId="0" applyFill="1" applyAlignment="1"/>
    <xf numFmtId="0" fontId="19" fillId="2" borderId="15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3" fillId="2" borderId="15" xfId="430" applyNumberFormat="1" applyFont="1" applyFill="1" applyBorder="1" applyAlignment="1" applyProtection="1">
      <alignment horizontal="right" vertical="center"/>
    </xf>
    <xf numFmtId="0" fontId="0" fillId="0" borderId="0" xfId="0" applyBorder="1" applyAlignment="1"/>
    <xf numFmtId="0" fontId="4" fillId="2" borderId="1" xfId="430" applyNumberFormat="1" applyFont="1" applyFill="1" applyBorder="1" applyAlignment="1" applyProtection="1">
      <alignment horizontal="left" vertical="center" wrapText="1"/>
    </xf>
    <xf numFmtId="0" fontId="4" fillId="2" borderId="1" xfId="430" applyNumberFormat="1" applyFont="1" applyFill="1" applyBorder="1" applyAlignment="1" applyProtection="1">
      <alignment horizontal="center" vertical="center" wrapText="1"/>
    </xf>
    <xf numFmtId="0" fontId="3" fillId="2" borderId="1" xfId="430" applyNumberFormat="1" applyFont="1" applyFill="1" applyBorder="1" applyAlignment="1" applyProtection="1">
      <alignment horizontal="left" vertical="center"/>
    </xf>
    <xf numFmtId="0" fontId="20" fillId="2" borderId="1" xfId="430" applyNumberFormat="1" applyFont="1" applyFill="1" applyBorder="1" applyAlignment="1" applyProtection="1">
      <alignment horizontal="center" vertical="center"/>
    </xf>
    <xf numFmtId="176" fontId="3" fillId="2" borderId="1" xfId="430" applyNumberFormat="1" applyFont="1" applyFill="1" applyBorder="1" applyAlignment="1" applyProtection="1">
      <alignment horizontal="center" vertical="center" wrapText="1"/>
    </xf>
    <xf numFmtId="0" fontId="4" fillId="2" borderId="1" xfId="430" applyNumberFormat="1" applyFont="1" applyFill="1" applyBorder="1" applyAlignment="1" applyProtection="1">
      <alignment horizontal="left" vertical="center"/>
    </xf>
    <xf numFmtId="176" fontId="3" fillId="3" borderId="1" xfId="430" applyNumberFormat="1" applyFont="1" applyFill="1" applyBorder="1" applyAlignment="1" applyProtection="1">
      <alignment horizontal="center" vertical="center" wrapText="1"/>
    </xf>
    <xf numFmtId="0" fontId="5" fillId="0" borderId="0" xfId="583" applyFont="1" applyBorder="1" applyAlignment="1">
      <alignment wrapText="1"/>
    </xf>
    <xf numFmtId="0" fontId="5" fillId="0" borderId="0" xfId="583" applyFont="1" applyBorder="1" applyAlignment="1"/>
    <xf numFmtId="0" fontId="5" fillId="0" borderId="0" xfId="583" applyFont="1" applyAlignment="1"/>
    <xf numFmtId="178" fontId="3" fillId="0" borderId="0" xfId="586" applyNumberFormat="1" applyFont="1" applyFill="1" applyAlignment="1">
      <alignment wrapText="1"/>
    </xf>
    <xf numFmtId="178" fontId="3" fillId="0" borderId="0" xfId="586" applyNumberFormat="1" applyFont="1" applyFill="1" applyAlignment="1"/>
    <xf numFmtId="0" fontId="3" fillId="0" borderId="0" xfId="586" applyFont="1" applyAlignment="1">
      <alignment horizontal="right"/>
    </xf>
    <xf numFmtId="0" fontId="20" fillId="2" borderId="1" xfId="430" applyNumberFormat="1" applyFont="1" applyFill="1" applyBorder="1" applyAlignment="1" applyProtection="1">
      <alignment horizontal="center" vertical="center" wrapText="1"/>
    </xf>
    <xf numFmtId="178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180" fontId="3" fillId="2" borderId="1" xfId="0" applyNumberFormat="1" applyFont="1" applyFill="1" applyBorder="1" applyAlignment="1" applyProtection="1">
      <alignment horizontal="center" vertical="center" wrapText="1"/>
    </xf>
    <xf numFmtId="176" fontId="3" fillId="2" borderId="1" xfId="430" applyNumberFormat="1" applyFont="1" applyFill="1" applyBorder="1" applyAlignment="1" applyProtection="1">
      <alignment horizontal="center" vertical="center"/>
    </xf>
    <xf numFmtId="187" fontId="3" fillId="2" borderId="1" xfId="0" applyNumberFormat="1" applyFont="1" applyFill="1" applyBorder="1" applyAlignment="1" applyProtection="1">
      <alignment horizontal="center" vertical="center"/>
    </xf>
    <xf numFmtId="0" fontId="20" fillId="2" borderId="1" xfId="430" applyNumberFormat="1" applyFont="1" applyFill="1" applyBorder="1" applyAlignment="1" applyProtection="1">
      <alignment vertical="center" wrapText="1"/>
    </xf>
    <xf numFmtId="180" fontId="3" fillId="2" borderId="1" xfId="0" applyNumberFormat="1" applyFont="1" applyFill="1" applyBorder="1" applyAlignment="1" applyProtection="1">
      <alignment horizontal="center" vertical="center"/>
    </xf>
    <xf numFmtId="0" fontId="8" fillId="2" borderId="1" xfId="430" applyNumberFormat="1" applyFont="1" applyFill="1" applyBorder="1" applyAlignment="1" applyProtection="1">
      <alignment vertical="center" wrapText="1"/>
    </xf>
    <xf numFmtId="180" fontId="3" fillId="2" borderId="1" xfId="586" applyNumberFormat="1" applyFont="1" applyFill="1" applyBorder="1" applyAlignment="1">
      <alignment horizontal="center" vertical="center"/>
    </xf>
    <xf numFmtId="3" fontId="3" fillId="2" borderId="1" xfId="430" applyNumberFormat="1" applyFont="1" applyFill="1" applyBorder="1" applyAlignment="1" applyProtection="1">
      <alignment horizontal="center" vertical="center"/>
    </xf>
    <xf numFmtId="0" fontId="3" fillId="2" borderId="1" xfId="586" applyFont="1" applyFill="1" applyBorder="1" applyAlignment="1">
      <alignment vertical="center"/>
    </xf>
    <xf numFmtId="0" fontId="3" fillId="0" borderId="0" xfId="0" applyFont="1" applyAlignment="1"/>
    <xf numFmtId="0" fontId="18" fillId="0" borderId="0" xfId="0" applyNumberFormat="1" applyFont="1" applyFill="1" applyAlignment="1" applyProtection="1">
      <alignment horizontal="centerContinuous" vertical="center"/>
    </xf>
    <xf numFmtId="0" fontId="21" fillId="0" borderId="0" xfId="0" applyNumberFormat="1" applyFont="1" applyFill="1" applyAlignment="1" applyProtection="1">
      <alignment horizontal="centerContinuous" vertical="center"/>
    </xf>
    <xf numFmtId="0" fontId="3" fillId="0" borderId="0" xfId="0" applyNumberFormat="1" applyFont="1" applyFill="1" applyAlignment="1" applyProtection="1">
      <alignment horizontal="right" vertical="center"/>
    </xf>
    <xf numFmtId="0" fontId="8" fillId="0" borderId="0" xfId="0" applyNumberFormat="1" applyFont="1" applyFill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/>
    </xf>
    <xf numFmtId="180" fontId="3" fillId="0" borderId="1" xfId="0" applyNumberFormat="1" applyFont="1" applyFill="1" applyBorder="1" applyAlignment="1" applyProtection="1">
      <alignment horizontal="center" vertical="center"/>
    </xf>
    <xf numFmtId="4" fontId="3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178" fontId="5" fillId="0" borderId="0" xfId="586" applyNumberFormat="1" applyFont="1" applyFill="1" applyBorder="1" applyAlignment="1">
      <alignment wrapText="1"/>
    </xf>
    <xf numFmtId="178" fontId="5" fillId="0" borderId="0" xfId="586" applyNumberFormat="1" applyFont="1" applyFill="1" applyBorder="1" applyAlignment="1"/>
    <xf numFmtId="0" fontId="3" fillId="0" borderId="0" xfId="586" applyFont="1" applyBorder="1" applyAlignment="1">
      <alignment horizontal="right"/>
    </xf>
    <xf numFmtId="184" fontId="3" fillId="2" borderId="1" xfId="430" applyNumberFormat="1" applyFont="1" applyFill="1" applyBorder="1" applyAlignment="1" applyProtection="1">
      <alignment horizontal="center" vertical="center"/>
    </xf>
    <xf numFmtId="0" fontId="5" fillId="0" borderId="0" xfId="586" applyFont="1" applyAlignment="1"/>
    <xf numFmtId="0" fontId="18" fillId="0" borderId="0" xfId="586" applyFont="1" applyAlignment="1">
      <alignment horizontal="centerContinuous" vertical="center"/>
    </xf>
    <xf numFmtId="0" fontId="19" fillId="0" borderId="0" xfId="586" applyFont="1" applyAlignment="1">
      <alignment horizontal="centerContinuous"/>
    </xf>
    <xf numFmtId="0" fontId="5" fillId="0" borderId="0" xfId="586" applyFont="1" applyAlignment="1">
      <alignment horizontal="centerContinuous"/>
    </xf>
    <xf numFmtId="0" fontId="3" fillId="0" borderId="0" xfId="586" applyFont="1" applyAlignment="1"/>
    <xf numFmtId="0" fontId="8" fillId="0" borderId="0" xfId="586" applyFont="1" applyAlignment="1">
      <alignment horizontal="right"/>
    </xf>
    <xf numFmtId="0" fontId="3" fillId="0" borderId="1" xfId="586" applyFont="1" applyBorder="1" applyAlignment="1">
      <alignment horizontal="center" vertical="center"/>
    </xf>
    <xf numFmtId="49" fontId="3" fillId="0" borderId="1" xfId="587" applyNumberFormat="1" applyFont="1" applyBorder="1" applyAlignment="1">
      <alignment horizontal="center" vertical="center" wrapText="1"/>
    </xf>
    <xf numFmtId="0" fontId="3" fillId="0" borderId="1" xfId="584" applyFont="1" applyBorder="1" applyAlignment="1" applyProtection="1">
      <alignment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586" applyFont="1" applyBorder="1" applyAlignment="1"/>
    <xf numFmtId="187" fontId="3" fillId="0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/>
    <xf numFmtId="180" fontId="3" fillId="2" borderId="1" xfId="430" applyNumberFormat="1" applyFont="1" applyFill="1" applyBorder="1" applyAlignment="1" applyProtection="1">
      <alignment horizontal="center" vertical="center"/>
    </xf>
    <xf numFmtId="0" fontId="22" fillId="2" borderId="1" xfId="430" applyNumberFormat="1" applyFont="1" applyFill="1" applyBorder="1" applyAlignment="1" applyProtection="1">
      <alignment horizontal="center" vertical="center"/>
    </xf>
    <xf numFmtId="180" fontId="4" fillId="2" borderId="1" xfId="430" applyNumberFormat="1" applyFont="1" applyFill="1" applyBorder="1" applyAlignment="1" applyProtection="1">
      <alignment horizontal="center" vertical="center"/>
    </xf>
    <xf numFmtId="0" fontId="22" fillId="2" borderId="1" xfId="430" applyNumberFormat="1" applyFont="1" applyFill="1" applyBorder="1" applyAlignment="1" applyProtection="1">
      <alignment horizontal="left" vertical="center"/>
    </xf>
    <xf numFmtId="0" fontId="13" fillId="2" borderId="1" xfId="430" applyNumberFormat="1" applyFont="1" applyFill="1" applyBorder="1" applyAlignment="1" applyProtection="1">
      <alignment horizontal="left" vertical="center"/>
    </xf>
    <xf numFmtId="0" fontId="23" fillId="2" borderId="1" xfId="430" applyNumberFormat="1" applyFont="1" applyFill="1" applyBorder="1" applyAlignment="1" applyProtection="1">
      <alignment horizontal="left" vertical="center"/>
    </xf>
    <xf numFmtId="0" fontId="24" fillId="0" borderId="0" xfId="0" applyFont="1" applyAlignment="1"/>
    <xf numFmtId="0" fontId="13" fillId="0" borderId="0" xfId="0" applyNumberFormat="1" applyFont="1" applyFill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vertical="center"/>
    </xf>
    <xf numFmtId="0" fontId="8" fillId="2" borderId="1" xfId="0" applyNumberFormat="1" applyFont="1" applyFill="1" applyBorder="1" applyAlignment="1" applyProtection="1">
      <alignment vertical="center"/>
    </xf>
    <xf numFmtId="0" fontId="24" fillId="0" borderId="0" xfId="0" applyNumberFormat="1" applyFont="1" applyFill="1" applyBorder="1" applyAlignment="1" applyProtection="1">
      <alignment vertical="center"/>
    </xf>
    <xf numFmtId="3" fontId="0" fillId="0" borderId="0" xfId="0" applyNumberFormat="1" applyAlignment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82" fontId="3" fillId="0" borderId="1" xfId="585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6" fillId="0" borderId="0" xfId="0" applyFont="1" applyFill="1" applyAlignment="1"/>
    <xf numFmtId="0" fontId="6" fillId="0" borderId="0" xfId="0" applyFont="1" applyAlignment="1">
      <alignment horizontal="center"/>
    </xf>
    <xf numFmtId="0" fontId="3" fillId="0" borderId="0" xfId="0" applyNumberFormat="1" applyFont="1" applyFill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inden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 indent="1"/>
    </xf>
    <xf numFmtId="0" fontId="3" fillId="0" borderId="1" xfId="0" applyFont="1" applyFill="1" applyBorder="1" applyAlignment="1">
      <alignment vertical="center"/>
    </xf>
    <xf numFmtId="0" fontId="20" fillId="0" borderId="1" xfId="0" applyNumberFormat="1" applyFont="1" applyFill="1" applyBorder="1" applyAlignment="1" applyProtection="1">
      <alignment horizontal="center" vertical="center"/>
    </xf>
    <xf numFmtId="3" fontId="6" fillId="0" borderId="0" xfId="0" applyNumberFormat="1" applyFont="1" applyAlignment="1"/>
    <xf numFmtId="3" fontId="6" fillId="0" borderId="0" xfId="0" applyNumberFormat="1" applyFont="1" applyAlignment="1">
      <alignment horizontal="center"/>
    </xf>
    <xf numFmtId="4" fontId="25" fillId="0" borderId="1" xfId="0" applyNumberFormat="1" applyFont="1" applyFill="1" applyBorder="1" applyAlignment="1" applyProtection="1">
      <alignment horizontal="right"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 vertical="center"/>
    </xf>
    <xf numFmtId="187" fontId="3" fillId="0" borderId="1" xfId="0" applyNumberFormat="1" applyFont="1" applyBorder="1" applyAlignment="1">
      <alignment horizontal="center" vertical="center"/>
    </xf>
    <xf numFmtId="0" fontId="5" fillId="0" borderId="0" xfId="0" applyNumberFormat="1" applyFont="1" applyFill="1" applyAlignment="1" applyProtection="1">
      <alignment horizontal="right" vertical="center"/>
    </xf>
    <xf numFmtId="176" fontId="3" fillId="0" borderId="1" xfId="0" applyNumberFormat="1" applyFont="1" applyFill="1" applyBorder="1" applyAlignment="1"/>
    <xf numFmtId="176" fontId="3" fillId="0" borderId="1" xfId="0" applyNumberFormat="1" applyFont="1" applyFill="1" applyBorder="1" applyAlignment="1">
      <alignment horizontal="center"/>
    </xf>
    <xf numFmtId="0" fontId="0" fillId="0" borderId="0" xfId="0" applyFill="1" applyAlignment="1"/>
    <xf numFmtId="1" fontId="3" fillId="0" borderId="1" xfId="585" applyNumberFormat="1" applyFont="1" applyFill="1" applyBorder="1" applyAlignment="1">
      <alignment horizontal="center" vertical="center" wrapText="1"/>
    </xf>
    <xf numFmtId="182" fontId="3" fillId="0" borderId="1" xfId="585" applyNumberFormat="1" applyFont="1" applyFill="1" applyBorder="1" applyAlignment="1">
      <alignment horizontal="center" vertical="center" wrapText="1"/>
    </xf>
    <xf numFmtId="1" fontId="8" fillId="0" borderId="1" xfId="585" applyNumberFormat="1" applyFont="1" applyFill="1" applyBorder="1" applyAlignment="1">
      <alignment horizontal="center" vertical="center" wrapText="1"/>
    </xf>
    <xf numFmtId="1" fontId="3" fillId="0" borderId="7" xfId="585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/>
    </xf>
    <xf numFmtId="1" fontId="3" fillId="0" borderId="1" xfId="585" applyNumberFormat="1" applyFont="1" applyFill="1" applyBorder="1" applyAlignment="1">
      <alignment vertical="center"/>
    </xf>
    <xf numFmtId="182" fontId="3" fillId="0" borderId="1" xfId="0" applyNumberFormat="1" applyFont="1" applyFill="1" applyBorder="1" applyAlignment="1">
      <alignment horizontal="center" vertical="center"/>
    </xf>
    <xf numFmtId="187" fontId="3" fillId="0" borderId="1" xfId="0" applyNumberFormat="1" applyFont="1" applyFill="1" applyBorder="1" applyAlignment="1">
      <alignment horizontal="center" vertical="center"/>
    </xf>
    <xf numFmtId="1" fontId="8" fillId="2" borderId="1" xfId="585" applyNumberFormat="1" applyFont="1" applyFill="1" applyBorder="1" applyAlignment="1">
      <alignment horizontal="left" vertical="center" wrapText="1"/>
    </xf>
    <xf numFmtId="187" fontId="0" fillId="0" borderId="0" xfId="0" applyNumberFormat="1" applyAlignment="1"/>
    <xf numFmtId="176" fontId="0" fillId="0" borderId="0" xfId="0" applyNumberFormat="1" applyAlignment="1"/>
    <xf numFmtId="1" fontId="24" fillId="0" borderId="0" xfId="585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78" fontId="5" fillId="0" borderId="0" xfId="0" applyNumberFormat="1" applyFont="1" applyAlignment="1"/>
    <xf numFmtId="0" fontId="3" fillId="0" borderId="0" xfId="0" applyNumberFormat="1" applyFont="1" applyFill="1" applyBorder="1" applyAlignment="1" applyProtection="1">
      <alignment vertical="center"/>
    </xf>
    <xf numFmtId="3" fontId="5" fillId="0" borderId="0" xfId="0" applyNumberFormat="1" applyFont="1" applyAlignment="1"/>
    <xf numFmtId="4" fontId="3" fillId="0" borderId="1" xfId="0" applyNumberFormat="1" applyFont="1" applyFill="1" applyBorder="1" applyAlignment="1" applyProtection="1">
      <alignment horizontal="right" vertical="center"/>
    </xf>
    <xf numFmtId="187" fontId="3" fillId="0" borderId="1" xfId="585" applyNumberFormat="1" applyFont="1" applyFill="1" applyBorder="1" applyAlignment="1">
      <alignment horizontal="center" vertical="center"/>
    </xf>
    <xf numFmtId="0" fontId="5" fillId="0" borderId="0" xfId="0" applyFont="1" applyAlignment="1"/>
    <xf numFmtId="0" fontId="5" fillId="0" borderId="1" xfId="0" applyFont="1" applyBorder="1" applyAlignment="1">
      <alignment horizontal="left"/>
    </xf>
    <xf numFmtId="0" fontId="26" fillId="0" borderId="0" xfId="0" applyNumberFormat="1" applyFont="1" applyFill="1" applyAlignment="1" applyProtection="1">
      <alignment horizontal="centerContinuous" vertical="center"/>
    </xf>
    <xf numFmtId="176" fontId="5" fillId="0" borderId="0" xfId="0" applyNumberFormat="1" applyFont="1" applyAlignment="1"/>
    <xf numFmtId="176" fontId="3" fillId="0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Alignment="1"/>
    <xf numFmtId="3" fontId="5" fillId="0" borderId="0" xfId="0" applyNumberFormat="1" applyFont="1" applyBorder="1" applyAlignment="1"/>
    <xf numFmtId="4" fontId="3" fillId="0" borderId="0" xfId="0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7" fillId="0" borderId="1" xfId="0" applyFont="1" applyBorder="1" applyAlignment="1">
      <alignment horizontal="center" vertical="center" wrapText="1"/>
    </xf>
    <xf numFmtId="0" fontId="77" fillId="0" borderId="1" xfId="0" applyNumberFormat="1" applyFont="1" applyFill="1" applyBorder="1" applyAlignment="1" applyProtection="1">
      <alignment horizontal="center" vertical="center" wrapText="1"/>
    </xf>
    <xf numFmtId="176" fontId="77" fillId="0" borderId="1" xfId="796" applyNumberFormat="1" applyFont="1" applyFill="1" applyBorder="1" applyAlignment="1" applyProtection="1">
      <alignment horizontal="center" vertical="center"/>
    </xf>
    <xf numFmtId="0" fontId="77" fillId="2" borderId="1" xfId="430" applyNumberFormat="1" applyFont="1" applyFill="1" applyBorder="1" applyAlignment="1" applyProtection="1">
      <alignment horizontal="center" vertical="center" wrapText="1"/>
    </xf>
    <xf numFmtId="0" fontId="77" fillId="0" borderId="1" xfId="0" applyNumberFormat="1" applyFont="1" applyFill="1" applyBorder="1" applyAlignment="1" applyProtection="1">
      <alignment vertical="center"/>
    </xf>
    <xf numFmtId="176" fontId="77" fillId="0" borderId="1" xfId="824" applyNumberFormat="1" applyFont="1" applyFill="1" applyBorder="1" applyAlignment="1" applyProtection="1">
      <alignment horizontal="center" vertical="center"/>
    </xf>
    <xf numFmtId="0" fontId="87" fillId="0" borderId="0" xfId="828" applyFont="1">
      <alignment vertical="center"/>
    </xf>
    <xf numFmtId="0" fontId="87" fillId="0" borderId="1" xfId="828" applyFont="1" applyBorder="1" applyAlignment="1">
      <alignment horizontal="center" vertical="center"/>
    </xf>
    <xf numFmtId="0" fontId="88" fillId="29" borderId="1" xfId="828" applyFont="1" applyFill="1" applyBorder="1" applyAlignment="1">
      <alignment horizontal="left" vertical="center"/>
    </xf>
    <xf numFmtId="187" fontId="87" fillId="29" borderId="1" xfId="828" applyNumberFormat="1" applyFont="1" applyFill="1" applyBorder="1" applyAlignment="1">
      <alignment horizontal="center" vertical="center"/>
    </xf>
    <xf numFmtId="0" fontId="88" fillId="30" borderId="1" xfId="828" applyFont="1" applyFill="1" applyBorder="1" applyAlignment="1">
      <alignment horizontal="left" vertical="center" wrapText="1" shrinkToFit="1"/>
    </xf>
    <xf numFmtId="0" fontId="86" fillId="29" borderId="1" xfId="828" applyFont="1" applyFill="1" applyBorder="1" applyAlignment="1">
      <alignment horizontal="left" vertical="center"/>
    </xf>
    <xf numFmtId="0" fontId="86" fillId="30" borderId="1" xfId="828" applyFont="1" applyFill="1" applyBorder="1" applyAlignment="1">
      <alignment horizontal="left" vertical="center" wrapText="1" shrinkToFit="1"/>
    </xf>
    <xf numFmtId="0" fontId="87" fillId="0" borderId="0" xfId="828" applyFont="1" applyAlignment="1">
      <alignment horizontal="right" vertical="center"/>
    </xf>
    <xf numFmtId="0" fontId="88" fillId="0" borderId="1" xfId="828" applyFont="1" applyBorder="1" applyAlignment="1">
      <alignment horizontal="center" vertical="center"/>
    </xf>
    <xf numFmtId="176" fontId="87" fillId="29" borderId="1" xfId="828" applyNumberFormat="1" applyFont="1" applyFill="1" applyBorder="1" applyAlignment="1">
      <alignment horizontal="center" vertical="center"/>
    </xf>
    <xf numFmtId="176" fontId="89" fillId="0" borderId="33" xfId="828" applyNumberFormat="1" applyFont="1" applyBorder="1" applyAlignment="1">
      <alignment horizontal="center" vertical="center" wrapText="1" shrinkToFit="1"/>
    </xf>
    <xf numFmtId="176" fontId="87" fillId="29" borderId="1" xfId="828" applyNumberFormat="1" applyFont="1" applyFill="1" applyBorder="1" applyAlignment="1">
      <alignment horizontal="center" vertical="center" wrapText="1" shrinkToFit="1"/>
    </xf>
    <xf numFmtId="176" fontId="87" fillId="0" borderId="1" xfId="828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5" fillId="0" borderId="8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3" fillId="0" borderId="0" xfId="586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1" fontId="3" fillId="0" borderId="4" xfId="585" applyNumberFormat="1" applyFont="1" applyFill="1" applyBorder="1" applyAlignment="1">
      <alignment horizontal="center" vertical="center" wrapText="1"/>
    </xf>
    <xf numFmtId="1" fontId="3" fillId="0" borderId="5" xfId="585" applyNumberFormat="1" applyFont="1" applyFill="1" applyBorder="1" applyAlignment="1">
      <alignment horizontal="center" vertical="center" wrapText="1"/>
    </xf>
    <xf numFmtId="1" fontId="3" fillId="0" borderId="6" xfId="585" applyNumberFormat="1" applyFont="1" applyFill="1" applyBorder="1" applyAlignment="1">
      <alignment horizontal="center" vertical="center" wrapText="1"/>
    </xf>
    <xf numFmtId="1" fontId="8" fillId="0" borderId="5" xfId="585" applyNumberFormat="1" applyFont="1" applyFill="1" applyBorder="1" applyAlignment="1">
      <alignment horizontal="center" vertical="center" wrapText="1"/>
    </xf>
    <xf numFmtId="1" fontId="8" fillId="0" borderId="6" xfId="585" applyNumberFormat="1" applyFont="1" applyFill="1" applyBorder="1" applyAlignment="1">
      <alignment horizontal="center" vertical="center" wrapText="1"/>
    </xf>
    <xf numFmtId="1" fontId="3" fillId="0" borderId="2" xfId="585" applyNumberFormat="1" applyFont="1" applyFill="1" applyBorder="1" applyAlignment="1">
      <alignment horizontal="center" vertical="center"/>
    </xf>
    <xf numFmtId="1" fontId="3" fillId="0" borderId="7" xfId="585" applyNumberFormat="1" applyFont="1" applyFill="1" applyBorder="1" applyAlignment="1">
      <alignment horizontal="center" vertical="center"/>
    </xf>
    <xf numFmtId="0" fontId="18" fillId="0" borderId="0" xfId="0" applyNumberFormat="1" applyFont="1" applyFill="1" applyAlignment="1" applyProtection="1">
      <alignment horizontal="center" vertical="center"/>
    </xf>
    <xf numFmtId="0" fontId="25" fillId="0" borderId="0" xfId="586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2" fillId="2" borderId="0" xfId="430" applyNumberFormat="1" applyFont="1" applyFill="1" applyAlignment="1" applyProtection="1">
      <alignment horizontal="center" vertical="center"/>
    </xf>
    <xf numFmtId="0" fontId="8" fillId="2" borderId="0" xfId="430" applyNumberFormat="1" applyFont="1" applyFill="1" applyAlignment="1" applyProtection="1">
      <alignment horizontal="right" vertical="center"/>
    </xf>
    <xf numFmtId="0" fontId="13" fillId="2" borderId="0" xfId="430" applyNumberFormat="1" applyFont="1" applyFill="1" applyAlignment="1" applyProtection="1">
      <alignment horizontal="right" vertical="center"/>
    </xf>
    <xf numFmtId="0" fontId="90" fillId="0" borderId="0" xfId="828" applyFont="1" applyAlignment="1">
      <alignment horizontal="center" vertical="center"/>
    </xf>
    <xf numFmtId="178" fontId="18" fillId="0" borderId="0" xfId="586" applyNumberFormat="1" applyFont="1" applyFill="1" applyBorder="1" applyAlignment="1">
      <alignment horizontal="center" wrapText="1"/>
    </xf>
    <xf numFmtId="0" fontId="18" fillId="0" borderId="0" xfId="0" applyFont="1" applyBorder="1" applyAlignment="1"/>
    <xf numFmtId="178" fontId="18" fillId="0" borderId="0" xfId="586" applyNumberFormat="1" applyFont="1" applyFill="1" applyAlignment="1">
      <alignment horizontal="center"/>
    </xf>
    <xf numFmtId="0" fontId="15" fillId="0" borderId="0" xfId="0" applyFont="1" applyAlignment="1"/>
    <xf numFmtId="0" fontId="18" fillId="2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7" fillId="2" borderId="0" xfId="580" applyNumberFormat="1" applyFont="1" applyFill="1" applyBorder="1" applyAlignment="1" applyProtection="1">
      <alignment horizontal="center" vertical="center"/>
    </xf>
    <xf numFmtId="0" fontId="7" fillId="0" borderId="0" xfId="50" applyFont="1" applyAlignment="1">
      <alignment horizontal="center" vertical="center"/>
    </xf>
    <xf numFmtId="0" fontId="10" fillId="0" borderId="8" xfId="50" applyFont="1" applyBorder="1" applyAlignment="1">
      <alignment horizontal="left" vertical="center"/>
    </xf>
    <xf numFmtId="0" fontId="12" fillId="0" borderId="8" xfId="50" applyFont="1" applyBorder="1" applyAlignment="1">
      <alignment horizontal="left" vertical="center"/>
    </xf>
    <xf numFmtId="0" fontId="7" fillId="2" borderId="0" xfId="582" applyNumberFormat="1" applyFont="1" applyFill="1" applyBorder="1" applyAlignment="1" applyProtection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" fontId="2" fillId="0" borderId="0" xfId="585" applyNumberFormat="1" applyFont="1" applyAlignment="1">
      <alignment horizontal="center"/>
    </xf>
    <xf numFmtId="1" fontId="3" fillId="0" borderId="1" xfId="585" applyNumberFormat="1" applyFont="1" applyBorder="1" applyAlignment="1">
      <alignment horizontal="center" vertical="center"/>
    </xf>
    <xf numFmtId="0" fontId="3" fillId="0" borderId="1" xfId="430" applyFont="1" applyBorder="1" applyAlignment="1">
      <alignment horizontal="center" vertical="center"/>
    </xf>
    <xf numFmtId="0" fontId="3" fillId="0" borderId="4" xfId="430" applyFont="1" applyBorder="1" applyAlignment="1">
      <alignment horizontal="center" vertical="center"/>
    </xf>
    <xf numFmtId="0" fontId="3" fillId="0" borderId="5" xfId="430" applyFont="1" applyBorder="1" applyAlignment="1">
      <alignment horizontal="center" vertical="center"/>
    </xf>
    <xf numFmtId="0" fontId="3" fillId="0" borderId="6" xfId="430" applyFont="1" applyBorder="1" applyAlignment="1">
      <alignment horizontal="center" vertical="center"/>
    </xf>
    <xf numFmtId="1" fontId="3" fillId="0" borderId="1" xfId="585" applyNumberFormat="1" applyFont="1" applyFill="1" applyBorder="1" applyAlignment="1">
      <alignment horizontal="left" vertical="center"/>
    </xf>
    <xf numFmtId="1" fontId="3" fillId="0" borderId="2" xfId="585" applyNumberFormat="1" applyFont="1" applyBorder="1" applyAlignment="1">
      <alignment horizontal="center" vertical="center" wrapText="1"/>
    </xf>
    <xf numFmtId="1" fontId="3" fillId="0" borderId="3" xfId="585" applyNumberFormat="1" applyFont="1" applyBorder="1" applyAlignment="1">
      <alignment horizontal="center" vertical="center" wrapText="1"/>
    </xf>
    <xf numFmtId="1" fontId="3" fillId="0" borderId="7" xfId="585" applyNumberFormat="1" applyFont="1" applyBorder="1" applyAlignment="1">
      <alignment horizontal="center" vertical="center" wrapText="1"/>
    </xf>
    <xf numFmtId="1" fontId="3" fillId="0" borderId="1" xfId="585" applyNumberFormat="1" applyFont="1" applyBorder="1" applyAlignment="1">
      <alignment horizontal="center" vertical="center" wrapText="1"/>
    </xf>
  </cellXfs>
  <cellStyles count="829">
    <cellStyle name="_2015年市本级财力测算(12.11)" xfId="5"/>
    <cellStyle name="_ET_STYLE_NoName_00_" xfId="19"/>
    <cellStyle name="_邵阳" xfId="16"/>
    <cellStyle name="0,0_x000d__x000a_NA_x000d__x000a_" xfId="23"/>
    <cellStyle name="20% - 强调文字颜色 1" xfId="24"/>
    <cellStyle name="20% - 强调文字颜色 1 2" xfId="26"/>
    <cellStyle name="20% - 强调文字颜色 1 2 2" xfId="29"/>
    <cellStyle name="20% - 强调文字颜色 1 2 3" xfId="37"/>
    <cellStyle name="20% - 强调文字颜色 1 2 4" xfId="40"/>
    <cellStyle name="20% - 强调文字颜色 1 2 4 2" xfId="46"/>
    <cellStyle name="20% - 强调文字颜色 1 2 4_2017年人大参阅资料（代表大会-定）1.14" xfId="53"/>
    <cellStyle name="20% - 强调文字颜色 1 2_2017年人大参阅资料（代表大会-定）1.14" xfId="55"/>
    <cellStyle name="20% - 强调文字颜色 1 3" xfId="57"/>
    <cellStyle name="20% - 强调文字颜色 1 3 2" xfId="63"/>
    <cellStyle name="20% - 强调文字颜色 1 3 3" xfId="69"/>
    <cellStyle name="20% - 强调文字颜色 1 3_2017年人大参阅资料（代表大会-定）1.14" xfId="72"/>
    <cellStyle name="20% - 强调文字颜色 1 4" xfId="797"/>
    <cellStyle name="20% - 强调文字颜色 1 5" xfId="823"/>
    <cellStyle name="20% - 强调文字颜色 2" xfId="15"/>
    <cellStyle name="20% - 强调文字颜色 2 2" xfId="73"/>
    <cellStyle name="20% - 强调文字颜色 2 2 2" xfId="6"/>
    <cellStyle name="20% - 强调文字颜色 2 2 3" xfId="76"/>
    <cellStyle name="20% - 强调文字颜色 2 2 4" xfId="78"/>
    <cellStyle name="20% - 强调文字颜色 2 2 4 2" xfId="81"/>
    <cellStyle name="20% - 强调文字颜色 2 2 4_2017年人大参阅资料（代表大会-定）1.14" xfId="13"/>
    <cellStyle name="20% - 强调文字颜色 2 2_2017年人大参阅资料（代表大会-定）1.14" xfId="33"/>
    <cellStyle name="20% - 强调文字颜色 2 3" xfId="82"/>
    <cellStyle name="20% - 强调文字颜色 2 3 2" xfId="83"/>
    <cellStyle name="20% - 强调文字颜色 2 3 3" xfId="84"/>
    <cellStyle name="20% - 强调文字颜色 2 3_2017年人大参阅资料（代表大会-定）1.14" xfId="87"/>
    <cellStyle name="20% - 强调文字颜色 2 4" xfId="798"/>
    <cellStyle name="20% - 强调文字颜色 2 5" xfId="822"/>
    <cellStyle name="20% - 强调文字颜色 3" xfId="25"/>
    <cellStyle name="20% - 强调文字颜色 3 2" xfId="27"/>
    <cellStyle name="20% - 强调文字颜色 3 2 2" xfId="86"/>
    <cellStyle name="20% - 强调文字颜色 3 2 3" xfId="88"/>
    <cellStyle name="20% - 强调文字颜色 3 2 4" xfId="89"/>
    <cellStyle name="20% - 强调文字颜色 3 2 4 2" xfId="90"/>
    <cellStyle name="20% - 强调文字颜色 3 2 4_2017年人大参阅资料（代表大会-定）1.14" xfId="91"/>
    <cellStyle name="20% - 强调文字颜色 3 2_2017年人大参阅资料（代表大会-定）1.14" xfId="93"/>
    <cellStyle name="20% - 强调文字颜色 3 3" xfId="32"/>
    <cellStyle name="20% - 强调文字颜色 3 3 2" xfId="95"/>
    <cellStyle name="20% - 强调文字颜色 3 3 3" xfId="47"/>
    <cellStyle name="20% - 强调文字颜色 3 3_2017年人大参阅资料（代表大会-定）1.14" xfId="97"/>
    <cellStyle name="20% - 强调文字颜色 3 4" xfId="799"/>
    <cellStyle name="20% - 强调文字颜色 3 5" xfId="821"/>
    <cellStyle name="20% - 强调文字颜色 4" xfId="56"/>
    <cellStyle name="20% - 强调文字颜色 4 2" xfId="58"/>
    <cellStyle name="20% - 强调文字颜色 4 2 2" xfId="8"/>
    <cellStyle name="20% - 强调文字颜色 4 2 3" xfId="44"/>
    <cellStyle name="20% - 强调文字颜色 4 2 4" xfId="99"/>
    <cellStyle name="20% - 强调文字颜色 4 2 4 2" xfId="4"/>
    <cellStyle name="20% - 强调文字颜色 4 2 4_2017年人大参阅资料（代表大会-定）1.14" xfId="1"/>
    <cellStyle name="20% - 强调文字颜色 4 2_2017年人大参阅资料（代表大会-定）1.14" xfId="77"/>
    <cellStyle name="20% - 强调文字颜色 4 3" xfId="66"/>
    <cellStyle name="20% - 强调文字颜色 4 3 2" xfId="102"/>
    <cellStyle name="20% - 强调文字颜色 4 3 3" xfId="104"/>
    <cellStyle name="20% - 强调文字颜色 4 3_2017年人大参阅资料（代表大会-定）1.14" xfId="41"/>
    <cellStyle name="20% - 强调文字颜色 4 4" xfId="800"/>
    <cellStyle name="20% - 强调文字颜色 4 5" xfId="820"/>
    <cellStyle name="20% - 强调文字颜色 5" xfId="105"/>
    <cellStyle name="20% - 强调文字颜色 5 2" xfId="74"/>
    <cellStyle name="20% - 强调文字颜色 5 2 2" xfId="106"/>
    <cellStyle name="20% - 强调文字颜色 5 2 3" xfId="17"/>
    <cellStyle name="20% - 强调文字颜色 5 2 3 2" xfId="21"/>
    <cellStyle name="20% - 强调文字颜色 5 2 3_2017年人大参阅资料（代表大会-定）1.14" xfId="20"/>
    <cellStyle name="20% - 强调文字颜色 5 2_2017年人大参阅资料（代表大会-定）1.14" xfId="100"/>
    <cellStyle name="20% - 强调文字颜色 5 3" xfId="107"/>
    <cellStyle name="20% - 强调文字颜色 5 3 2" xfId="109"/>
    <cellStyle name="20% - 强调文字颜色 5 3 3" xfId="111"/>
    <cellStyle name="20% - 强调文字颜色 5 3_2017年人大参阅资料（代表大会-定）1.14" xfId="113"/>
    <cellStyle name="20% - 强调文字颜色 5 4" xfId="801"/>
    <cellStyle name="20% - 强调文字颜色 5 5" xfId="819"/>
    <cellStyle name="20% - 强调文字颜色 6" xfId="115"/>
    <cellStyle name="20% - 强调文字颜色 6 2" xfId="118"/>
    <cellStyle name="20% - 强调文字颜色 6 2 2" xfId="119"/>
    <cellStyle name="20% - 强调文字颜色 6 2 3" xfId="123"/>
    <cellStyle name="20% - 强调文字颜色 6 2 3 2" xfId="125"/>
    <cellStyle name="20% - 强调文字颜色 6 2 3_2017年人大参阅资料（代表大会-定）1.14" xfId="127"/>
    <cellStyle name="20% - 强调文字颜色 6 2_2017年人大参阅资料（代表大会-定）1.14" xfId="131"/>
    <cellStyle name="20% - 强调文字颜色 6 3" xfId="132"/>
    <cellStyle name="20% - 强调文字颜色 6 3 2" xfId="133"/>
    <cellStyle name="20% - 强调文字颜色 6 3 3" xfId="134"/>
    <cellStyle name="20% - 强调文字颜色 6 3 4" xfId="136"/>
    <cellStyle name="20% - 强调文字颜色 6 3_2017年人大参阅资料（代表大会-定）1.14" xfId="137"/>
    <cellStyle name="20% - 强调文字颜色 6 4" xfId="802"/>
    <cellStyle name="20% - 强调文字颜色 6 5" xfId="818"/>
    <cellStyle name="40% - 强调文字颜色 1" xfId="139"/>
    <cellStyle name="40% - 强调文字颜色 1 2" xfId="141"/>
    <cellStyle name="40% - 强调文字颜色 1 2 2" xfId="142"/>
    <cellStyle name="40% - 强调文字颜色 1 2 3" xfId="143"/>
    <cellStyle name="40% - 强调文字颜色 1 2 4" xfId="144"/>
    <cellStyle name="40% - 强调文字颜色 1 2 4 2" xfId="146"/>
    <cellStyle name="40% - 强调文字颜色 1 2 4_2017年人大参阅资料（代表大会-定）1.14" xfId="148"/>
    <cellStyle name="40% - 强调文字颜色 1 2_2017年人大参阅资料（代表大会-定）1.14" xfId="151"/>
    <cellStyle name="40% - 强调文字颜色 1 3" xfId="154"/>
    <cellStyle name="40% - 强调文字颜色 1 3 2" xfId="155"/>
    <cellStyle name="40% - 强调文字颜色 1 3 3" xfId="156"/>
    <cellStyle name="40% - 强调文字颜色 1 3 4" xfId="157"/>
    <cellStyle name="40% - 强调文字颜色 1 3_2017年人大参阅资料（代表大会-定）1.14" xfId="158"/>
    <cellStyle name="40% - 强调文字颜色 1 4" xfId="803"/>
    <cellStyle name="40% - 强调文字颜色 1 5" xfId="817"/>
    <cellStyle name="40% - 强调文字颜色 2" xfId="160"/>
    <cellStyle name="40% - 强调文字颜色 2 2" xfId="36"/>
    <cellStyle name="40% - 强调文字颜色 2 2 2" xfId="161"/>
    <cellStyle name="40% - 强调文字颜色 2 2 3" xfId="162"/>
    <cellStyle name="40% - 强调文字颜色 2 2 3 2" xfId="163"/>
    <cellStyle name="40% - 强调文字颜色 2 2 3_2017年人大参阅资料（代表大会-定）1.14" xfId="165"/>
    <cellStyle name="40% - 强调文字颜色 2 2_2017年人大参阅资料（代表大会-定）1.14" xfId="169"/>
    <cellStyle name="40% - 强调文字颜色 2 3" xfId="39"/>
    <cellStyle name="40% - 强调文字颜色 2 3 2" xfId="45"/>
    <cellStyle name="40% - 强调文字颜色 2 3 3" xfId="170"/>
    <cellStyle name="40% - 强调文字颜色 2 3 4" xfId="171"/>
    <cellStyle name="40% - 强调文字颜色 2 3_2017年人大参阅资料（代表大会-定）1.14" xfId="52"/>
    <cellStyle name="40% - 强调文字颜色 2 4" xfId="804"/>
    <cellStyle name="40% - 强调文字颜色 2 5" xfId="816"/>
    <cellStyle name="40% - 强调文字颜色 3" xfId="173"/>
    <cellStyle name="40% - 强调文字颜色 3 2" xfId="68"/>
    <cellStyle name="40% - 强调文字颜色 3 2 2" xfId="175"/>
    <cellStyle name="40% - 强调文字颜色 3 2 3" xfId="176"/>
    <cellStyle name="40% - 强调文字颜色 3 2 4" xfId="178"/>
    <cellStyle name="40% - 强调文字颜色 3 2 4 2" xfId="179"/>
    <cellStyle name="40% - 强调文字颜色 3 2 4_2017年人大参阅资料（代表大会-定）1.14" xfId="181"/>
    <cellStyle name="40% - 强调文字颜色 3 2_2017年人大参阅资料（代表大会-定）1.14" xfId="182"/>
    <cellStyle name="40% - 强调文字颜色 3 3" xfId="184"/>
    <cellStyle name="40% - 强调文字颜色 3 3 2" xfId="185"/>
    <cellStyle name="40% - 强调文字颜色 3 3 3" xfId="186"/>
    <cellStyle name="40% - 强调文字颜色 3 3_2017年人大参阅资料（代表大会-定）1.14" xfId="190"/>
    <cellStyle name="40% - 强调文字颜色 3 4" xfId="805"/>
    <cellStyle name="40% - 强调文字颜色 3 5" xfId="815"/>
    <cellStyle name="40% - 强调文字颜色 4" xfId="191"/>
    <cellStyle name="40% - 强调文字颜色 4 2" xfId="194"/>
    <cellStyle name="40% - 强调文字颜色 4 2 2" xfId="197"/>
    <cellStyle name="40% - 强调文字颜色 4 2 3" xfId="198"/>
    <cellStyle name="40% - 强调文字颜色 4 2 4" xfId="199"/>
    <cellStyle name="40% - 强调文字颜色 4 2 4 2" xfId="200"/>
    <cellStyle name="40% - 强调文字颜色 4 2 4_2017年人大参阅资料（代表大会-定）1.14" xfId="201"/>
    <cellStyle name="40% - 强调文字颜色 4 2_2017年人大参阅资料（代表大会-定）1.14" xfId="203"/>
    <cellStyle name="40% - 强调文字颜色 4 3" xfId="205"/>
    <cellStyle name="40% - 强调文字颜色 4 3 2" xfId="138"/>
    <cellStyle name="40% - 强调文字颜色 4 3 3" xfId="159"/>
    <cellStyle name="40% - 强调文字颜色 4 3 4" xfId="172"/>
    <cellStyle name="40% - 强调文字颜色 4 3_2017年人大参阅资料（代表大会-定）1.14" xfId="206"/>
    <cellStyle name="40% - 强调文字颜色 4 4" xfId="806"/>
    <cellStyle name="40% - 强调文字颜色 4 5" xfId="814"/>
    <cellStyle name="40% - 强调文字颜色 5" xfId="207"/>
    <cellStyle name="40% - 强调文字颜色 5 2" xfId="209"/>
    <cellStyle name="40% - 强调文字颜色 5 2 2" xfId="212"/>
    <cellStyle name="40% - 强调文字颜色 5 2 3" xfId="213"/>
    <cellStyle name="40% - 强调文字颜色 5 2 3 2" xfId="214"/>
    <cellStyle name="40% - 强调文字颜色 5 2 3_2017年人大参阅资料（代表大会-定）1.14" xfId="215"/>
    <cellStyle name="40% - 强调文字颜色 5 2_2017年人大参阅资料（代表大会-定）1.14" xfId="217"/>
    <cellStyle name="40% - 强调文字颜色 5 3" xfId="202"/>
    <cellStyle name="40% - 强调文字颜色 5 3 2" xfId="219"/>
    <cellStyle name="40% - 强调文字颜色 5 3 3" xfId="220"/>
    <cellStyle name="40% - 强调文字颜色 5 3 4" xfId="221"/>
    <cellStyle name="40% - 强调文字颜色 5 3_2017年人大参阅资料（代表大会-定）1.14" xfId="222"/>
    <cellStyle name="40% - 强调文字颜色 5 4" xfId="807"/>
    <cellStyle name="40% - 强调文字颜色 5 5" xfId="813"/>
    <cellStyle name="40% - 强调文字颜色 6" xfId="94"/>
    <cellStyle name="40% - 强调文字颜色 6 2" xfId="130"/>
    <cellStyle name="40% - 强调文字颜色 6 2 2" xfId="226"/>
    <cellStyle name="40% - 强调文字颜色 6 2 3" xfId="228"/>
    <cellStyle name="40% - 强调文字颜色 6 2 4" xfId="229"/>
    <cellStyle name="40% - 强调文字颜色 6 2 4 2" xfId="231"/>
    <cellStyle name="40% - 强调文字颜色 6 2 4_2017年人大参阅资料（代表大会-定）1.14" xfId="232"/>
    <cellStyle name="40% - 强调文字颜色 6 2_2017年人大参阅资料（代表大会-定）1.14" xfId="225"/>
    <cellStyle name="40% - 强调文字颜色 6 3" xfId="233"/>
    <cellStyle name="40% - 强调文字颜色 6 3 2" xfId="234"/>
    <cellStyle name="40% - 强调文字颜色 6 3 3" xfId="235"/>
    <cellStyle name="40% - 强调文字颜色 6 3 4" xfId="237"/>
    <cellStyle name="40% - 强调文字颜色 6 3_2017年人大参阅资料（代表大会-定）1.14" xfId="238"/>
    <cellStyle name="40% - 强调文字颜色 6 4" xfId="808"/>
    <cellStyle name="40% - 强调文字颜色 6 5" xfId="812"/>
    <cellStyle name="60% - 强调文字颜色 1" xfId="239"/>
    <cellStyle name="60% - 强调文字颜色 1 2" xfId="240"/>
    <cellStyle name="60% - 强调文字颜色 1 2 2" xfId="241"/>
    <cellStyle name="60% - 强调文字颜色 1 2 3" xfId="242"/>
    <cellStyle name="60% - 强调文字颜色 1 2 4" xfId="244"/>
    <cellStyle name="60% - 强调文字颜色 1 2 4 2" xfId="246"/>
    <cellStyle name="60% - 强调文字颜色 1 3" xfId="247"/>
    <cellStyle name="60% - 强调文字颜色 1 3 2" xfId="248"/>
    <cellStyle name="60% - 强调文字颜色 1 3 3" xfId="251"/>
    <cellStyle name="60% - 强调文字颜色 1 3_2017年人大参阅资料（代表大会-定）1.14" xfId="79"/>
    <cellStyle name="60% - 强调文字颜色 2" xfId="253"/>
    <cellStyle name="60% - 强调文字颜色 2 2" xfId="255"/>
    <cellStyle name="60% - 强调文字颜色 2 2 2" xfId="258"/>
    <cellStyle name="60% - 强调文字颜色 2 2 3" xfId="259"/>
    <cellStyle name="60% - 强调文字颜色 2 2 4" xfId="261"/>
    <cellStyle name="60% - 强调文字颜色 2 2 4 2" xfId="262"/>
    <cellStyle name="60% - 强调文字颜色 2 3" xfId="265"/>
    <cellStyle name="60% - 强调文字颜色 2 3 2" xfId="268"/>
    <cellStyle name="60% - 强调文字颜色 2 3 3" xfId="271"/>
    <cellStyle name="60% - 强调文字颜色 2 3_2017年人大参阅资料（代表大会-定）1.14" xfId="272"/>
    <cellStyle name="60% - 强调文字颜色 3" xfId="150"/>
    <cellStyle name="60% - 强调文字颜色 3 2" xfId="273"/>
    <cellStyle name="60% - 强调文字颜色 3 2 2" xfId="274"/>
    <cellStyle name="60% - 强调文字颜色 3 2 3" xfId="275"/>
    <cellStyle name="60% - 强调文字颜色 3 2 4" xfId="276"/>
    <cellStyle name="60% - 强调文字颜色 3 2 4 2" xfId="65"/>
    <cellStyle name="60% - 强调文字颜色 3 3" xfId="189"/>
    <cellStyle name="60% - 强调文字颜色 3 3 2" xfId="278"/>
    <cellStyle name="60% - 强调文字颜色 3 3 3" xfId="279"/>
    <cellStyle name="60% - 强调文字颜色 3 3_2017年人大参阅资料（代表大会-定）1.14" xfId="281"/>
    <cellStyle name="60% - 强调文字颜色 4" xfId="284"/>
    <cellStyle name="60% - 强调文字颜色 4 2" xfId="112"/>
    <cellStyle name="60% - 强调文字颜色 4 2 2" xfId="285"/>
    <cellStyle name="60% - 强调文字颜色 4 2 3" xfId="180"/>
    <cellStyle name="60% - 强调文字颜色 4 2 4" xfId="71"/>
    <cellStyle name="60% - 强调文字颜色 4 2 4 2" xfId="283"/>
    <cellStyle name="60% - 强调文字颜色 4 3" xfId="210"/>
    <cellStyle name="60% - 强调文字颜色 4 3 2" xfId="286"/>
    <cellStyle name="60% - 强调文字颜色 4 3 3" xfId="290"/>
    <cellStyle name="60% - 强调文字颜色 4 3_2017年人大参阅资料（代表大会-定）1.14" xfId="295"/>
    <cellStyle name="60% - 强调文字颜色 5" xfId="299"/>
    <cellStyle name="60% - 强调文字颜色 5 2" xfId="300"/>
    <cellStyle name="60% - 强调文字颜色 5 2 2" xfId="301"/>
    <cellStyle name="60% - 强调文字颜色 5 2 3" xfId="303"/>
    <cellStyle name="60% - 强调文字颜色 5 2 4" xfId="304"/>
    <cellStyle name="60% - 强调文字颜色 5 2 4 2" xfId="306"/>
    <cellStyle name="60% - 强调文字颜色 5 3" xfId="218"/>
    <cellStyle name="60% - 强调文字颜色 5 3 2" xfId="308"/>
    <cellStyle name="60% - 强调文字颜色 5 3 3" xfId="309"/>
    <cellStyle name="60% - 强调文字颜色 5 3_2017年人大参阅资料（代表大会-定）1.14" xfId="34"/>
    <cellStyle name="60% - 强调文字颜色 6" xfId="311"/>
    <cellStyle name="60% - 强调文字颜色 6 2" xfId="312"/>
    <cellStyle name="60% - 强调文字颜色 6 2 2" xfId="315"/>
    <cellStyle name="60% - 强调文字颜色 6 2 3" xfId="317"/>
    <cellStyle name="60% - 强调文字颜色 6 2 4" xfId="117"/>
    <cellStyle name="60% - 强调文字颜色 6 2 4 2" xfId="122"/>
    <cellStyle name="60% - 强调文字颜色 6 3" xfId="319"/>
    <cellStyle name="60% - 强调文字颜色 6 3 2" xfId="320"/>
    <cellStyle name="60% - 强调文字颜色 6 3 3" xfId="321"/>
    <cellStyle name="60% - 强调文字颜色 6 3_2017年人大参阅资料（代表大会-定）1.14" xfId="324"/>
    <cellStyle name="Calc Currency (0)" xfId="325"/>
    <cellStyle name="ColLevel_0" xfId="327"/>
    <cellStyle name="gcd" xfId="305"/>
    <cellStyle name="gcd 2" xfId="250"/>
    <cellStyle name="gcd 3" xfId="3"/>
    <cellStyle name="Grey" xfId="329"/>
    <cellStyle name="Header1" xfId="294"/>
    <cellStyle name="Header2" xfId="314"/>
    <cellStyle name="Input [yellow]" xfId="249"/>
    <cellStyle name="Input_2017年人大参阅资料（代表大会-定）1.14" xfId="318"/>
    <cellStyle name="no dec" xfId="135"/>
    <cellStyle name="no dec 2" xfId="810"/>
    <cellStyle name="Normal - Style1" xfId="330"/>
    <cellStyle name="Normal_APR" xfId="108"/>
    <cellStyle name="Percent [2]" xfId="331"/>
    <cellStyle name="RowLevel_0" xfId="307"/>
    <cellStyle name="百分比 2" xfId="333"/>
    <cellStyle name="百分比 2 2" xfId="335"/>
    <cellStyle name="百分比 2 2 2" xfId="336"/>
    <cellStyle name="百分比 2 3" xfId="337"/>
    <cellStyle name="标题" xfId="257"/>
    <cellStyle name="标题 1" xfId="110"/>
    <cellStyle name="标题 1 2" xfId="338"/>
    <cellStyle name="标题 1 2 2" xfId="339"/>
    <cellStyle name="标题 1 2 3" xfId="340"/>
    <cellStyle name="标题 1 2 4" xfId="341"/>
    <cellStyle name="标题 1 2 4 2" xfId="164"/>
    <cellStyle name="标题 1 3" xfId="342"/>
    <cellStyle name="标题 1 3 2" xfId="343"/>
    <cellStyle name="标题 1 3 3" xfId="346"/>
    <cellStyle name="标题 1 3_2017年人大参阅资料（代表大会-定）1.14" xfId="347"/>
    <cellStyle name="标题 1 4" xfId="349"/>
    <cellStyle name="标题 1 4 2" xfId="296"/>
    <cellStyle name="标题 2" xfId="22"/>
    <cellStyle name="标题 2 2" xfId="328"/>
    <cellStyle name="标题 2 2 2" xfId="351"/>
    <cellStyle name="标题 2 2 3" xfId="352"/>
    <cellStyle name="标题 2 2 4" xfId="128"/>
    <cellStyle name="标题 2 2 4 2" xfId="223"/>
    <cellStyle name="标题 2 3" xfId="353"/>
    <cellStyle name="标题 2 3 2" xfId="51"/>
    <cellStyle name="标题 2 3 3" xfId="357"/>
    <cellStyle name="标题 2 3_2017年人大参阅资料（代表大会-定）1.14" xfId="298"/>
    <cellStyle name="标题 2 4" xfId="358"/>
    <cellStyle name="标题 2 4 2" xfId="359"/>
    <cellStyle name="标题 3" xfId="361"/>
    <cellStyle name="标题 3 2" xfId="364"/>
    <cellStyle name="标题 3 2 2" xfId="365"/>
    <cellStyle name="标题 3 2 3" xfId="366"/>
    <cellStyle name="标题 3 2 4" xfId="367"/>
    <cellStyle name="标题 3 2 4 2" xfId="54"/>
    <cellStyle name="标题 3 3" xfId="12"/>
    <cellStyle name="标题 3 3 2" xfId="368"/>
    <cellStyle name="标题 3 3 3" xfId="369"/>
    <cellStyle name="标题 3 3_2017年人大参阅资料（代表大会-定）1.14" xfId="196"/>
    <cellStyle name="标题 3 4" xfId="370"/>
    <cellStyle name="标题 3 4 2" xfId="216"/>
    <cellStyle name="标题 4" xfId="372"/>
    <cellStyle name="标题 4 2" xfId="168"/>
    <cellStyle name="标题 4 2 2" xfId="18"/>
    <cellStyle name="标题 4 2 3" xfId="373"/>
    <cellStyle name="标题 4 2 4" xfId="374"/>
    <cellStyle name="标题 4 2 4 2" xfId="114"/>
    <cellStyle name="标题 4 3" xfId="376"/>
    <cellStyle name="标题 4 3 2" xfId="377"/>
    <cellStyle name="标题 4 3 3" xfId="378"/>
    <cellStyle name="标题 4 3_2017年人大参阅资料（代表大会-定）1.14" xfId="380"/>
    <cellStyle name="标题 4 4" xfId="195"/>
    <cellStyle name="标题 4 4 2" xfId="381"/>
    <cellStyle name="标题 5" xfId="384"/>
    <cellStyle name="标题 5 2" xfId="385"/>
    <cellStyle name="标题 5 3" xfId="387"/>
    <cellStyle name="标题 6" xfId="389"/>
    <cellStyle name="标题 6 2" xfId="390"/>
    <cellStyle name="标题 6 3" xfId="391"/>
    <cellStyle name="标题 6_2017年人大参阅资料（代表大会-定）1.14" xfId="392"/>
    <cellStyle name="标题 7" xfId="395"/>
    <cellStyle name="标题 7 2" xfId="397"/>
    <cellStyle name="标题 8" xfId="811"/>
    <cellStyle name="标题 9" xfId="809"/>
    <cellStyle name="表标题" xfId="398"/>
    <cellStyle name="表标题 2" xfId="399"/>
    <cellStyle name="表标题 2 2" xfId="400"/>
    <cellStyle name="差" xfId="402"/>
    <cellStyle name="差 2" xfId="236"/>
    <cellStyle name="差 2 2" xfId="403"/>
    <cellStyle name="差 2 3" xfId="404"/>
    <cellStyle name="差 2 3 2" xfId="406"/>
    <cellStyle name="差 3" xfId="96"/>
    <cellStyle name="差 3 2" xfId="407"/>
    <cellStyle name="差 3 3" xfId="147"/>
    <cellStyle name="差 3_2017年人大参阅资料（代表大会-定）1.14" xfId="386"/>
    <cellStyle name="差 4" xfId="332"/>
    <cellStyle name="差 4 2" xfId="334"/>
    <cellStyle name="差_2015年市本级全口径预算草案 - 副本" xfId="408"/>
    <cellStyle name="差_表一 1" xfId="409"/>
    <cellStyle name="差_表一 1 2" xfId="323"/>
    <cellStyle name="差_表一 1 3" xfId="410"/>
    <cellStyle name="差_表一 1 3 2" xfId="310"/>
    <cellStyle name="差_大通湖" xfId="85"/>
    <cellStyle name="差_德山" xfId="411"/>
    <cellStyle name="差_德山 2" xfId="187"/>
    <cellStyle name="差_德山 3" xfId="412"/>
    <cellStyle name="差_德山 3 2" xfId="413"/>
    <cellStyle name="差_附件2 益阳市市级国有资本经营预算表(4)" xfId="414"/>
    <cellStyle name="差_附件2 益阳市市级国有资本经营预算表(定稿)" xfId="415"/>
    <cellStyle name="差_市本级" xfId="416"/>
    <cellStyle name="差_市本级 2" xfId="417"/>
    <cellStyle name="差_市本级 3" xfId="10"/>
    <cellStyle name="差_市本级 3 2" xfId="393"/>
    <cellStyle name="差_武陵" xfId="322"/>
    <cellStyle name="差_武陵 2" xfId="345"/>
    <cellStyle name="差_武陵 3" xfId="418"/>
    <cellStyle name="差_武陵 3 2" xfId="420"/>
    <cellStyle name="差_湘潭" xfId="174"/>
    <cellStyle name="差_湘潭 2" xfId="177"/>
    <cellStyle name="差_湘潭 3" xfId="421"/>
    <cellStyle name="差_湘潭 3 2" xfId="422"/>
    <cellStyle name="差_岳塘区" xfId="423"/>
    <cellStyle name="差_岳塘区 2" xfId="316"/>
    <cellStyle name="差_岳塘区 3" xfId="116"/>
    <cellStyle name="差_岳塘区 3 2" xfId="121"/>
    <cellStyle name="差_岳阳楼区11年地方财政预算表" xfId="424"/>
    <cellStyle name="差_岳阳楼区11年地方财政预算表 2" xfId="425"/>
    <cellStyle name="差_岳阳楼区11年地方财政预算表 3" xfId="426"/>
    <cellStyle name="差_岳阳楼区11年地方财政预算表 3 2" xfId="427"/>
    <cellStyle name="差_长沙" xfId="428"/>
    <cellStyle name="常规" xfId="0" builtinId="0"/>
    <cellStyle name="常规 10" xfId="430"/>
    <cellStyle name="常规 10 10" xfId="50"/>
    <cellStyle name="常规 10 2" xfId="431"/>
    <cellStyle name="常规 10 2 2" xfId="433"/>
    <cellStyle name="常规 10 2 3" xfId="436"/>
    <cellStyle name="常规 10 2 4" xfId="439"/>
    <cellStyle name="常规 10 2 5" xfId="440"/>
    <cellStyle name="常规 10 3" xfId="441"/>
    <cellStyle name="常规 10 3 2" xfId="443"/>
    <cellStyle name="常规 10 3 3" xfId="445"/>
    <cellStyle name="常规 10 3 4" xfId="447"/>
    <cellStyle name="常规 10 4" xfId="448"/>
    <cellStyle name="常规 10 4 2" xfId="450"/>
    <cellStyle name="常规 10 4 3" xfId="451"/>
    <cellStyle name="常规 10 4 4" xfId="452"/>
    <cellStyle name="常规 10 5" xfId="140"/>
    <cellStyle name="常规 10 6" xfId="152"/>
    <cellStyle name="常规 10 7" xfId="453"/>
    <cellStyle name="常规 10 8" xfId="454"/>
    <cellStyle name="常规 10 9" xfId="455"/>
    <cellStyle name="常规 10_2017年人大参阅资料（代表大会-定）1.14" xfId="456"/>
    <cellStyle name="常规 11" xfId="49"/>
    <cellStyle name="常规 11 2" xfId="457"/>
    <cellStyle name="常规 11 2 2" xfId="458"/>
    <cellStyle name="常规 11 2 3" xfId="459"/>
    <cellStyle name="常规 11 2 4" xfId="460"/>
    <cellStyle name="常规 11 3" xfId="461"/>
    <cellStyle name="常规 11 3 2" xfId="462"/>
    <cellStyle name="常规 11 3 3" xfId="463"/>
    <cellStyle name="常规 11 3 4" xfId="464"/>
    <cellStyle name="常规 11 4" xfId="28"/>
    <cellStyle name="常规 11 4 2" xfId="383"/>
    <cellStyle name="常规 11 4 3" xfId="388"/>
    <cellStyle name="常规 11 4 4" xfId="394"/>
    <cellStyle name="常规 11 5" xfId="35"/>
    <cellStyle name="常规 11 6" xfId="38"/>
    <cellStyle name="常规 11 7" xfId="465"/>
    <cellStyle name="常规 11 8" xfId="466"/>
    <cellStyle name="常规 11 9" xfId="467"/>
    <cellStyle name="常规 11_长沙" xfId="277"/>
    <cellStyle name="常规 12" xfId="356"/>
    <cellStyle name="常规 12 10" xfId="468"/>
    <cellStyle name="常规 12 2" xfId="469"/>
    <cellStyle name="常规 12 2 2" xfId="252"/>
    <cellStyle name="常规 12 2 3" xfId="149"/>
    <cellStyle name="常规 12 2 4" xfId="282"/>
    <cellStyle name="常规 12 2 5" xfId="297"/>
    <cellStyle name="常规 12 3" xfId="470"/>
    <cellStyle name="常规 12 3 2" xfId="92"/>
    <cellStyle name="常规 12 3 3" xfId="471"/>
    <cellStyle name="常规 12 3 4" xfId="472"/>
    <cellStyle name="常规 12 4" xfId="62"/>
    <cellStyle name="常规 12 4 2" xfId="9"/>
    <cellStyle name="常规 12 4 3" xfId="474"/>
    <cellStyle name="常规 12 4 4" xfId="475"/>
    <cellStyle name="常规 12 5" xfId="67"/>
    <cellStyle name="常规 12 6" xfId="183"/>
    <cellStyle name="常规 12 7" xfId="476"/>
    <cellStyle name="常规 12 8" xfId="477"/>
    <cellStyle name="常规 12 9" xfId="478"/>
    <cellStyle name="常规 12_长沙" xfId="480"/>
    <cellStyle name="常规 13" xfId="482"/>
    <cellStyle name="常规 13 2" xfId="483"/>
    <cellStyle name="常规 13 2 2" xfId="348"/>
    <cellStyle name="常规 13 3" xfId="484"/>
    <cellStyle name="常规 13 4" xfId="485"/>
    <cellStyle name="常规 13 5" xfId="193"/>
    <cellStyle name="常规 13 6" xfId="204"/>
    <cellStyle name="常规 13 7" xfId="120"/>
    <cellStyle name="常规 13_长沙" xfId="488"/>
    <cellStyle name="常规 14" xfId="490"/>
    <cellStyle name="常规 14 2" xfId="491"/>
    <cellStyle name="常规 14 3" xfId="492"/>
    <cellStyle name="常规 15" xfId="287"/>
    <cellStyle name="常规 15 2" xfId="493"/>
    <cellStyle name="常规 15 3" xfId="350"/>
    <cellStyle name="常规 16" xfId="291"/>
    <cellStyle name="常规 16 2" xfId="429"/>
    <cellStyle name="常规 16 3" xfId="48"/>
    <cellStyle name="常规 16 4" xfId="354"/>
    <cellStyle name="常规 16 5" xfId="481"/>
    <cellStyle name="常规 16 6" xfId="489"/>
    <cellStyle name="常规 16 7" xfId="289"/>
    <cellStyle name="常规 17" xfId="495"/>
    <cellStyle name="常规 17 2" xfId="42"/>
    <cellStyle name="常规 18" xfId="497"/>
    <cellStyle name="常规 19" xfId="499"/>
    <cellStyle name="常规 19 2" xfId="501"/>
    <cellStyle name="常规 2" xfId="503"/>
    <cellStyle name="常规 2 10" xfId="505"/>
    <cellStyle name="常规 2 11" xfId="396"/>
    <cellStyle name="常规 2 12" xfId="419"/>
    <cellStyle name="常规 2 13" xfId="124"/>
    <cellStyle name="常规 2 14" xfId="507"/>
    <cellStyle name="常规 2 15" xfId="508"/>
    <cellStyle name="常规 2 2" xfId="509"/>
    <cellStyle name="常规 2 2 2" xfId="479"/>
    <cellStyle name="常规 2 2 3" xfId="14"/>
    <cellStyle name="常规 2 2 4" xfId="145"/>
    <cellStyle name="常规 2 2 4 2" xfId="227"/>
    <cellStyle name="常规 2 2 4_2017年人大参阅资料（代表大会-定）1.14" xfId="510"/>
    <cellStyle name="常规 2 2 5" xfId="280"/>
    <cellStyle name="常规 2 3" xfId="511"/>
    <cellStyle name="常规 2 4" xfId="512"/>
    <cellStyle name="常规 2 4 2" xfId="513"/>
    <cellStyle name="常规 2 5" xfId="514"/>
    <cellStyle name="常规 2 6" xfId="515"/>
    <cellStyle name="常规 2 7" xfId="432"/>
    <cellStyle name="常规 2 8" xfId="435"/>
    <cellStyle name="常规 2 9" xfId="438"/>
    <cellStyle name="常规 2_2012年度湖南省省级国有资本经营预算表" xfId="487"/>
    <cellStyle name="常规 20" xfId="288"/>
    <cellStyle name="常规 21" xfId="292"/>
    <cellStyle name="常规 22" xfId="496"/>
    <cellStyle name="常规 23" xfId="498"/>
    <cellStyle name="常规 23 2" xfId="516"/>
    <cellStyle name="常规 24" xfId="500"/>
    <cellStyle name="常规 25" xfId="796"/>
    <cellStyle name="常规 26" xfId="824"/>
    <cellStyle name="常规 27" xfId="828"/>
    <cellStyle name="常规 3" xfId="61"/>
    <cellStyle name="常规 3 10" xfId="518"/>
    <cellStyle name="常规 3 2" xfId="7"/>
    <cellStyle name="常规 3 2 2" xfId="519"/>
    <cellStyle name="常规 3 2 3" xfId="520"/>
    <cellStyle name="常规 3 2 4" xfId="521"/>
    <cellStyle name="常规 3 3" xfId="43"/>
    <cellStyle name="常规 3 3 2" xfId="243"/>
    <cellStyle name="常规 3 3 3" xfId="326"/>
    <cellStyle name="常规 3 3 4" xfId="502"/>
    <cellStyle name="常规 3 3 5" xfId="59"/>
    <cellStyle name="常规 3 4" xfId="98"/>
    <cellStyle name="常规 3 4 2" xfId="2"/>
    <cellStyle name="常规 3 4 2 2" xfId="522"/>
    <cellStyle name="常规 3 4 3" xfId="126"/>
    <cellStyle name="常规 3 4 4" xfId="523"/>
    <cellStyle name="常规 3 4 5" xfId="75"/>
    <cellStyle name="常规 3 5" xfId="524"/>
    <cellStyle name="常规 3 6" xfId="525"/>
    <cellStyle name="常规 3 7" xfId="442"/>
    <cellStyle name="常规 3 8" xfId="444"/>
    <cellStyle name="常规 3 9" xfId="446"/>
    <cellStyle name="常规 3_长沙" xfId="401"/>
    <cellStyle name="常规 32" xfId="526"/>
    <cellStyle name="常规 4" xfId="64"/>
    <cellStyle name="常规 4 2" xfId="101"/>
    <cellStyle name="常规 4 2 2" xfId="527"/>
    <cellStyle name="常规 4 2 3" xfId="529"/>
    <cellStyle name="常规 4 2 4" xfId="531"/>
    <cellStyle name="常规 4 3" xfId="103"/>
    <cellStyle name="常规 4 3 2" xfId="260"/>
    <cellStyle name="常规 4 3 3" xfId="533"/>
    <cellStyle name="常规 4 3 4" xfId="534"/>
    <cellStyle name="常规 4 4" xfId="528"/>
    <cellStyle name="常规 4 4 2" xfId="535"/>
    <cellStyle name="常规 4 4 3" xfId="538"/>
    <cellStyle name="常规 4 4 4" xfId="517"/>
    <cellStyle name="常规 4 5" xfId="530"/>
    <cellStyle name="常规 4 6" xfId="532"/>
    <cellStyle name="常规 4 7" xfId="449"/>
    <cellStyle name="常规 4_长沙" xfId="188"/>
    <cellStyle name="常规 5" xfId="254"/>
    <cellStyle name="常规 5 2" xfId="256"/>
    <cellStyle name="常规 6" xfId="263"/>
    <cellStyle name="常规 6 2" xfId="266"/>
    <cellStyle name="常规 6 3" xfId="269"/>
    <cellStyle name="常规 6 4" xfId="536"/>
    <cellStyle name="常规 6 5" xfId="539"/>
    <cellStyle name="常规 6_长沙" xfId="540"/>
    <cellStyle name="常规 7" xfId="80"/>
    <cellStyle name="常规 7 10" xfId="379"/>
    <cellStyle name="常规 7 2" xfId="541"/>
    <cellStyle name="常规 7 2 2" xfId="542"/>
    <cellStyle name="常规 7 2 3" xfId="362"/>
    <cellStyle name="常规 7 2 4" xfId="11"/>
    <cellStyle name="常规 7 3" xfId="543"/>
    <cellStyle name="常规 7 3 2" xfId="544"/>
    <cellStyle name="常规 7 3 3" xfId="545"/>
    <cellStyle name="常规 7 3 4" xfId="546"/>
    <cellStyle name="常规 7 4" xfId="547"/>
    <cellStyle name="常规 7 4 2" xfId="548"/>
    <cellStyle name="常规 7 4 3" xfId="549"/>
    <cellStyle name="常规 7 4 4" xfId="550"/>
    <cellStyle name="常规 7 5" xfId="551"/>
    <cellStyle name="常规 7 6" xfId="230"/>
    <cellStyle name="常规 7 7" xfId="552"/>
    <cellStyle name="常规 7 8" xfId="553"/>
    <cellStyle name="常规 7 9" xfId="554"/>
    <cellStyle name="常规 7_长沙" xfId="555"/>
    <cellStyle name="常规 8" xfId="557"/>
    <cellStyle name="常规 8 10" xfId="558"/>
    <cellStyle name="常规 8 2" xfId="560"/>
    <cellStyle name="常规 8 2 2" xfId="561"/>
    <cellStyle name="常规 8 2 3" xfId="562"/>
    <cellStyle name="常规 8 2 4" xfId="563"/>
    <cellStyle name="常规 8 3" xfId="565"/>
    <cellStyle name="常规 8 3 2" xfId="567"/>
    <cellStyle name="常规 8 3 3" xfId="568"/>
    <cellStyle name="常规 8 3 4" xfId="569"/>
    <cellStyle name="常规 8 4" xfId="570"/>
    <cellStyle name="常规 8 4 2" xfId="571"/>
    <cellStyle name="常规 8 4 3" xfId="572"/>
    <cellStyle name="常规 8 4 4" xfId="573"/>
    <cellStyle name="常规 8 5" xfId="574"/>
    <cellStyle name="常规 8 6" xfId="575"/>
    <cellStyle name="常规 8 7" xfId="576"/>
    <cellStyle name="常规 8 8" xfId="577"/>
    <cellStyle name="常规 8 9" xfId="578"/>
    <cellStyle name="常规 8_长沙" xfId="506"/>
    <cellStyle name="常规 9" xfId="579"/>
    <cellStyle name="常规 9 2" xfId="153"/>
    <cellStyle name="常规_2014市本级社会保险基金决算表" xfId="580"/>
    <cellStyle name="常规_2014市本级社会保险基金决算表 2" xfId="581"/>
    <cellStyle name="常规_2015市本级年社会保险基金预算表" xfId="582"/>
    <cellStyle name="常规_Book1_2015年上半年执行执行表格(8.27常委会)" xfId="583"/>
    <cellStyle name="常规_南县1次" xfId="584"/>
    <cellStyle name="常规_批复表" xfId="585"/>
    <cellStyle name="常规_预算执行" xfId="586"/>
    <cellStyle name="常规_预算执行2000预算2001" xfId="587"/>
    <cellStyle name="分级显示行_1_13区汇总" xfId="588"/>
    <cellStyle name="好" xfId="405"/>
    <cellStyle name="好 2" xfId="589"/>
    <cellStyle name="好 2 2" xfId="590"/>
    <cellStyle name="好 2 3" xfId="208"/>
    <cellStyle name="好 2 3 2" xfId="211"/>
    <cellStyle name="好 3" xfId="591"/>
    <cellStyle name="好 3 2" xfId="592"/>
    <cellStyle name="好 3 3" xfId="129"/>
    <cellStyle name="好 3_2017年人大参阅资料（代表大会-定）1.14" xfId="593"/>
    <cellStyle name="好 4" xfId="594"/>
    <cellStyle name="好 4 2" xfId="355"/>
    <cellStyle name="好_2015年市本级全口径预算草案 - 副本" xfId="595"/>
    <cellStyle name="好_表一 1" xfId="596"/>
    <cellStyle name="好_表一 1 2" xfId="597"/>
    <cellStyle name="好_表一 1 3" xfId="598"/>
    <cellStyle name="好_表一 1 3 2" xfId="599"/>
    <cellStyle name="好_大通湖" xfId="31"/>
    <cellStyle name="好_德山" xfId="556"/>
    <cellStyle name="好_德山 2" xfId="559"/>
    <cellStyle name="好_德山 3" xfId="564"/>
    <cellStyle name="好_德山 3 2" xfId="566"/>
    <cellStyle name="好_附件2 益阳市市级国有资本经营预算表(4)" xfId="600"/>
    <cellStyle name="好_附件2 益阳市市级国有资本经营预算表(定稿)" xfId="302"/>
    <cellStyle name="好_市本级" xfId="601"/>
    <cellStyle name="好_市本级 2" xfId="602"/>
    <cellStyle name="好_市本级 3" xfId="603"/>
    <cellStyle name="好_市本级 3 2" xfId="604"/>
    <cellStyle name="好_武陵" xfId="605"/>
    <cellStyle name="好_武陵 2" xfId="606"/>
    <cellStyle name="好_武陵 3" xfId="607"/>
    <cellStyle name="好_武陵 3 2" xfId="608"/>
    <cellStyle name="好_湘潭" xfId="609"/>
    <cellStyle name="好_湘潭 2" xfId="610"/>
    <cellStyle name="好_湘潭 3" xfId="611"/>
    <cellStyle name="好_湘潭 3 2" xfId="612"/>
    <cellStyle name="好_岳塘区" xfId="613"/>
    <cellStyle name="好_岳塘区 2" xfId="614"/>
    <cellStyle name="好_岳塘区 3" xfId="615"/>
    <cellStyle name="好_岳塘区 3 2" xfId="616"/>
    <cellStyle name="好_岳阳楼区11年地方财政预算表" xfId="617"/>
    <cellStyle name="好_岳阳楼区11年地方财政预算表 2" xfId="618"/>
    <cellStyle name="好_岳阳楼区11年地方财政预算表 3" xfId="619"/>
    <cellStyle name="好_岳阳楼区11年地方财政预算表 3 2" xfId="620"/>
    <cellStyle name="好_长沙" xfId="621"/>
    <cellStyle name="汇总" xfId="622"/>
    <cellStyle name="汇总 2" xfId="623"/>
    <cellStyle name="汇总 2 2" xfId="624"/>
    <cellStyle name="汇总 2 3" xfId="625"/>
    <cellStyle name="汇总 2 4" xfId="626"/>
    <cellStyle name="汇总 2 4 2" xfId="627"/>
    <cellStyle name="汇总 3" xfId="628"/>
    <cellStyle name="汇总 3 2" xfId="629"/>
    <cellStyle name="汇总 3 3" xfId="630"/>
    <cellStyle name="汇总 3_2017年人大参阅资料（代表大会-定）1.14" xfId="631"/>
    <cellStyle name="汇总 4" xfId="344"/>
    <cellStyle name="汇总 4 2" xfId="632"/>
    <cellStyle name="货币[0] 2" xfId="360"/>
    <cellStyle name="货币[0] 2 2" xfId="363"/>
    <cellStyle name="货币[0] 3" xfId="371"/>
    <cellStyle name="货币[0] 3 2" xfId="167"/>
    <cellStyle name="计算" xfId="634"/>
    <cellStyle name="计算 2" xfId="635"/>
    <cellStyle name="计算 2 2" xfId="636"/>
    <cellStyle name="计算 2 3" xfId="637"/>
    <cellStyle name="计算 2 4" xfId="638"/>
    <cellStyle name="计算 2 4 2" xfId="639"/>
    <cellStyle name="计算 3" xfId="640"/>
    <cellStyle name="计算 3 2" xfId="641"/>
    <cellStyle name="计算 3 3" xfId="642"/>
    <cellStyle name="计算 3_2017年人大参阅资料（代表大会-定）1.14" xfId="643"/>
    <cellStyle name="计算 4" xfId="644"/>
    <cellStyle name="计算 4 2" xfId="645"/>
    <cellStyle name="检查单元格" xfId="192"/>
    <cellStyle name="检查单元格 2" xfId="646"/>
    <cellStyle name="检查单元格 2 2" xfId="647"/>
    <cellStyle name="检查单元格 2 3" xfId="648"/>
    <cellStyle name="检查单元格 2 4" xfId="649"/>
    <cellStyle name="检查单元格 2 4 2" xfId="650"/>
    <cellStyle name="检查单元格 3" xfId="651"/>
    <cellStyle name="检查单元格 3 2" xfId="652"/>
    <cellStyle name="检查单元格 3 3" xfId="653"/>
    <cellStyle name="检查单元格 3_2017年人大参阅资料（代表大会-定）1.14" xfId="654"/>
    <cellStyle name="检查单元格 4" xfId="656"/>
    <cellStyle name="检查单元格 4 2" xfId="658"/>
    <cellStyle name="解释性文本" xfId="659"/>
    <cellStyle name="解释性文本 2" xfId="660"/>
    <cellStyle name="解释性文本 2 2" xfId="661"/>
    <cellStyle name="解释性文本 2 3" xfId="382"/>
    <cellStyle name="解释性文本 2 3 2" xfId="662"/>
    <cellStyle name="解释性文本 3" xfId="663"/>
    <cellStyle name="解释性文本 3 2" xfId="664"/>
    <cellStyle name="解释性文本 3 3" xfId="665"/>
    <cellStyle name="解释性文本 3_2017年人大参阅资料（代表大会-定）1.14" xfId="666"/>
    <cellStyle name="解释性文本 4" xfId="667"/>
    <cellStyle name="解释性文本 4 2" xfId="668"/>
    <cellStyle name="警告文本" xfId="537"/>
    <cellStyle name="警告文本 2" xfId="669"/>
    <cellStyle name="警告文本 2 2" xfId="670"/>
    <cellStyle name="警告文本 2 3" xfId="671"/>
    <cellStyle name="警告文本 2 3 2" xfId="672"/>
    <cellStyle name="警告文本 3" xfId="673"/>
    <cellStyle name="警告文本 3 2" xfId="674"/>
    <cellStyle name="警告文本 3 3" xfId="675"/>
    <cellStyle name="警告文本 3_2017年人大参阅资料（代表大会-定）1.14" xfId="676"/>
    <cellStyle name="警告文本 4" xfId="677"/>
    <cellStyle name="警告文本 4 2" xfId="678"/>
    <cellStyle name="链接单元格" xfId="679"/>
    <cellStyle name="链接单元格 2" xfId="680"/>
    <cellStyle name="链接单元格 2 2" xfId="681"/>
    <cellStyle name="链接单元格 2 3" xfId="682"/>
    <cellStyle name="链接单元格 2 3 2" xfId="683"/>
    <cellStyle name="链接单元格 3" xfId="684"/>
    <cellStyle name="链接单元格 3 2" xfId="685"/>
    <cellStyle name="链接单元格 3 3" xfId="686"/>
    <cellStyle name="链接单元格 3_2017年人大参阅资料（代表大会-定）1.14" xfId="633"/>
    <cellStyle name="链接单元格 4" xfId="687"/>
    <cellStyle name="链接单元格 4 2" xfId="688"/>
    <cellStyle name="霓付 [0]_ +Foil &amp; -FOIL &amp; PAPER" xfId="473"/>
    <cellStyle name="霓付_ +Foil &amp; -FOIL &amp; PAPER" xfId="689"/>
    <cellStyle name="烹拳 [0]_ +Foil &amp; -FOIL &amp; PAPER" xfId="690"/>
    <cellStyle name="烹拳_ +Foil &amp; -FOIL &amp; PAPER" xfId="691"/>
    <cellStyle name="普通_ 白土" xfId="692"/>
    <cellStyle name="千分位[0]_ 白土" xfId="693"/>
    <cellStyle name="千分位_ 白土" xfId="694"/>
    <cellStyle name="千位[0]_1" xfId="695"/>
    <cellStyle name="千位_1" xfId="696"/>
    <cellStyle name="千位分隔 2" xfId="697"/>
    <cellStyle name="千位分隔 3" xfId="166"/>
    <cellStyle name="千位分隔 4" xfId="375"/>
    <cellStyle name="千位分隔[0] 2" xfId="699"/>
    <cellStyle name="千位分隔[0] 2 2" xfId="700"/>
    <cellStyle name="千位分隔[0] 3" xfId="701"/>
    <cellStyle name="千位分隔[0] 3 2" xfId="702"/>
    <cellStyle name="千位分隔[0] 4" xfId="703"/>
    <cellStyle name="千位分季_新建 Microsoft Excel 工作表" xfId="704"/>
    <cellStyle name="钎霖_7.1" xfId="224"/>
    <cellStyle name="强调文字颜色 1" xfId="705"/>
    <cellStyle name="强调文字颜色 1 2" xfId="706"/>
    <cellStyle name="强调文字颜色 1 2 2" xfId="707"/>
    <cellStyle name="强调文字颜色 1 2 3" xfId="708"/>
    <cellStyle name="强调文字颜色 1 2 4" xfId="709"/>
    <cellStyle name="强调文字颜色 1 2 4 2" xfId="710"/>
    <cellStyle name="强调文字颜色 1 3" xfId="711"/>
    <cellStyle name="强调文字颜色 1 3 2" xfId="712"/>
    <cellStyle name="强调文字颜色 1 3 3" xfId="713"/>
    <cellStyle name="强调文字颜色 1 3_2017年人大参阅资料（代表大会-定）1.14" xfId="714"/>
    <cellStyle name="强调文字颜色 2" xfId="715"/>
    <cellStyle name="强调文字颜色 2 2" xfId="716"/>
    <cellStyle name="强调文字颜色 2 2 2" xfId="717"/>
    <cellStyle name="强调文字颜色 2 2 3" xfId="718"/>
    <cellStyle name="强调文字颜色 2 2 4" xfId="719"/>
    <cellStyle name="强调文字颜色 2 2 4 2" xfId="30"/>
    <cellStyle name="强调文字颜色 2 3" xfId="720"/>
    <cellStyle name="强调文字颜色 2 3 2" xfId="722"/>
    <cellStyle name="强调文字颜色 2 3 3" xfId="723"/>
    <cellStyle name="强调文字颜色 2 3_2017年人大参阅资料（代表大会-定）1.14" xfId="724"/>
    <cellStyle name="强调文字颜色 3" xfId="725"/>
    <cellStyle name="强调文字颜色 3 2" xfId="726"/>
    <cellStyle name="强调文字颜色 3 2 2" xfId="727"/>
    <cellStyle name="强调文字颜色 3 2 3" xfId="728"/>
    <cellStyle name="强调文字颜色 3 2 4" xfId="729"/>
    <cellStyle name="强调文字颜色 3 2 4 2" xfId="730"/>
    <cellStyle name="强调文字颜色 3 3" xfId="504"/>
    <cellStyle name="强调文字颜色 3 3 2" xfId="731"/>
    <cellStyle name="强调文字颜色 3 3 3" xfId="732"/>
    <cellStyle name="强调文字颜色 3 3_2017年人大参阅资料（代表大会-定）1.14" xfId="733"/>
    <cellStyle name="强调文字颜色 4" xfId="734"/>
    <cellStyle name="强调文字颜色 4 2" xfId="735"/>
    <cellStyle name="强调文字颜色 4 2 2" xfId="736"/>
    <cellStyle name="强调文字颜色 4 2 3" xfId="737"/>
    <cellStyle name="强调文字颜色 4 2 4" xfId="738"/>
    <cellStyle name="强调文字颜色 4 2 4 2" xfId="739"/>
    <cellStyle name="强调文字颜色 4 3" xfId="740"/>
    <cellStyle name="强调文字颜色 4 3 2" xfId="741"/>
    <cellStyle name="强调文字颜色 4 3 3" xfId="742"/>
    <cellStyle name="强调文字颜色 4 3_2017年人大参阅资料（代表大会-定）1.14" xfId="743"/>
    <cellStyle name="强调文字颜色 5" xfId="744"/>
    <cellStyle name="强调文字颜色 5 2" xfId="745"/>
    <cellStyle name="强调文字颜色 5 2 2" xfId="293"/>
    <cellStyle name="强调文字颜色 5 2 3" xfId="313"/>
    <cellStyle name="强调文字颜色 5 2 4" xfId="746"/>
    <cellStyle name="强调文字颜色 5 2 4 2" xfId="747"/>
    <cellStyle name="强调文字颜色 5 3" xfId="748"/>
    <cellStyle name="强调文字颜色 5 3 2" xfId="749"/>
    <cellStyle name="强调文字颜色 5 3 3" xfId="750"/>
    <cellStyle name="强调文字颜色 5 3_2017年人大参阅资料（代表大会-定）1.14" xfId="751"/>
    <cellStyle name="强调文字颜色 6" xfId="752"/>
    <cellStyle name="强调文字颜色 6 2" xfId="753"/>
    <cellStyle name="强调文字颜色 6 2 2" xfId="754"/>
    <cellStyle name="强调文字颜色 6 2 3" xfId="755"/>
    <cellStyle name="强调文字颜色 6 2 4" xfId="756"/>
    <cellStyle name="强调文字颜色 6 2 4 2" xfId="757"/>
    <cellStyle name="强调文字颜色 6 3" xfId="758"/>
    <cellStyle name="强调文字颜色 6 3 2" xfId="759"/>
    <cellStyle name="强调文字颜色 6 3 3" xfId="760"/>
    <cellStyle name="强调文字颜色 6 3_2017年人大参阅资料（代表大会-定）1.14" xfId="761"/>
    <cellStyle name="适中" xfId="762"/>
    <cellStyle name="适中 2" xfId="763"/>
    <cellStyle name="适中 3" xfId="764"/>
    <cellStyle name="适中 4" xfId="765"/>
    <cellStyle name="适中 4 2" xfId="766"/>
    <cellStyle name="输出" xfId="767"/>
    <cellStyle name="输出 2" xfId="768"/>
    <cellStyle name="输出 2 2" xfId="769"/>
    <cellStyle name="输出 2 3" xfId="770"/>
    <cellStyle name="输出 3" xfId="771"/>
    <cellStyle name="输出 3 2" xfId="772"/>
    <cellStyle name="输出 3 3" xfId="773"/>
    <cellStyle name="输出 3_2017年人大参阅资料（代表大会-定）1.14" xfId="774"/>
    <cellStyle name="输出 4" xfId="775"/>
    <cellStyle name="输出 4 2" xfId="60"/>
    <cellStyle name="输入" xfId="721"/>
    <cellStyle name="输入 2" xfId="434"/>
    <cellStyle name="输入 3" xfId="437"/>
    <cellStyle name="输入 4" xfId="776"/>
    <cellStyle name="输入 4 2" xfId="777"/>
    <cellStyle name="输入 5" xfId="825"/>
    <cellStyle name="数字" xfId="778"/>
    <cellStyle name="数字 2" xfId="779"/>
    <cellStyle name="数字 2 2" xfId="780"/>
    <cellStyle name="未定义" xfId="781"/>
    <cellStyle name="未定义 2" xfId="826"/>
    <cellStyle name="小数" xfId="782"/>
    <cellStyle name="小数 2" xfId="655"/>
    <cellStyle name="小数 2 2" xfId="657"/>
    <cellStyle name="样式 1" xfId="783"/>
    <cellStyle name="样式 1 2" xfId="784"/>
    <cellStyle name="样式 1 2 2" xfId="785"/>
    <cellStyle name="样式 1 2 3" xfId="698"/>
    <cellStyle name="样式 1 3" xfId="245"/>
    <cellStyle name="样式 1 4" xfId="486"/>
    <cellStyle name="注释" xfId="264"/>
    <cellStyle name="注释 2" xfId="267"/>
    <cellStyle name="注释 2 2" xfId="786"/>
    <cellStyle name="注释 2 3" xfId="787"/>
    <cellStyle name="注释 2 3 2" xfId="788"/>
    <cellStyle name="注释 3" xfId="270"/>
    <cellStyle name="注释 3 2" xfId="70"/>
    <cellStyle name="注释 3 3" xfId="789"/>
    <cellStyle name="注释 4" xfId="790"/>
    <cellStyle name="注释 4 2" xfId="494"/>
    <cellStyle name="注释 5" xfId="827"/>
    <cellStyle name="콤마 [0]_BOILER-CO1" xfId="791"/>
    <cellStyle name="콤마_BOILER-CO1" xfId="792"/>
    <cellStyle name="통화 [0]_BOILER-CO1" xfId="793"/>
    <cellStyle name="통화_BOILER-CO1" xfId="794"/>
    <cellStyle name="표준_0N-HANDLING " xfId="79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6&#24180;&#25253;&#20154;&#22823;&#20915;&#31639;&#25253;&#21578;/L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D"/>
    </sheetNames>
    <definedNames>
      <definedName name="BM8_SelectZBM.BM8_ZBMChangeKMM"/>
      <definedName name="BM8_SelectZBM.BM8_ZBMminusOption"/>
      <definedName name="BM8_SelectZBM.BM8_ZBMSumOption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D"/>
      <sheetName val="RecoveredExternalLink1"/>
    </sheetNames>
    <definedNames>
      <definedName name="BM8_SelectZBM.BM8_ZBMChangeKMM"/>
      <definedName name="BM8_SelectZBM.BM8_ZBMminusOption"/>
      <definedName name="BM8_SelectZBM.BM8_ZBMSumOption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6"/>
  <sheetViews>
    <sheetView workbookViewId="0">
      <selection activeCell="G12" sqref="G12"/>
    </sheetView>
  </sheetViews>
  <sheetFormatPr defaultColWidth="9" defaultRowHeight="15.75"/>
  <cols>
    <col min="1" max="1" width="37.25" style="15" customWidth="1"/>
    <col min="2" max="4" width="14.875" style="15" customWidth="1"/>
    <col min="5" max="16384" width="9" style="15"/>
  </cols>
  <sheetData>
    <row r="1" spans="1:4" s="126" customFormat="1" ht="84.75" customHeight="1">
      <c r="A1" s="200" t="s">
        <v>0</v>
      </c>
      <c r="B1" s="200"/>
      <c r="C1" s="200"/>
      <c r="D1" s="200"/>
    </row>
    <row r="2" spans="1:4" s="126" customFormat="1" ht="51.75" customHeight="1">
      <c r="A2" s="127"/>
      <c r="C2" s="145"/>
      <c r="D2" s="146" t="s">
        <v>1</v>
      </c>
    </row>
    <row r="3" spans="1:4" s="126" customFormat="1" ht="33.75" customHeight="1">
      <c r="A3" s="17" t="s">
        <v>2</v>
      </c>
      <c r="B3" s="180" t="s">
        <v>3</v>
      </c>
      <c r="C3" s="180" t="s">
        <v>4</v>
      </c>
      <c r="D3" s="180" t="s">
        <v>5</v>
      </c>
    </row>
    <row r="4" spans="1:4" s="126" customFormat="1" ht="33.75" customHeight="1">
      <c r="A4" s="131" t="s">
        <v>6</v>
      </c>
      <c r="B4" s="17">
        <v>696449</v>
      </c>
      <c r="C4" s="17">
        <v>697241</v>
      </c>
      <c r="D4" s="147">
        <f>B4/C4*100</f>
        <v>99.89</v>
      </c>
    </row>
    <row r="5" spans="1:4" s="126" customFormat="1" ht="33.75" customHeight="1">
      <c r="A5" s="131" t="s">
        <v>7</v>
      </c>
      <c r="B5" s="133">
        <f>SUM(B6:B8)</f>
        <v>2279289</v>
      </c>
      <c r="C5" s="17">
        <v>1847675</v>
      </c>
      <c r="D5" s="147">
        <f t="shared" ref="D5" si="0">B5/C5*100</f>
        <v>123.36</v>
      </c>
    </row>
    <row r="6" spans="1:4" s="126" customFormat="1" ht="33.75" customHeight="1">
      <c r="A6" s="131" t="s">
        <v>8</v>
      </c>
      <c r="B6" s="156">
        <v>85103</v>
      </c>
      <c r="C6" s="17">
        <v>84783</v>
      </c>
      <c r="D6" s="147">
        <f>B6/C6*100</f>
        <v>100.38</v>
      </c>
    </row>
    <row r="7" spans="1:4" s="126" customFormat="1" ht="33.75" customHeight="1">
      <c r="A7" s="131" t="s">
        <v>9</v>
      </c>
      <c r="B7" s="156">
        <v>1353885</v>
      </c>
      <c r="C7" s="17">
        <v>983104</v>
      </c>
      <c r="D7" s="147">
        <f>B7/C7*100</f>
        <v>137.72</v>
      </c>
    </row>
    <row r="8" spans="1:4" s="126" customFormat="1" ht="33.75" customHeight="1">
      <c r="A8" s="131" t="s">
        <v>10</v>
      </c>
      <c r="B8" s="156">
        <v>840301</v>
      </c>
      <c r="C8" s="17">
        <v>779788</v>
      </c>
      <c r="D8" s="147">
        <f>B8/C8*100</f>
        <v>107.76</v>
      </c>
    </row>
    <row r="9" spans="1:4" s="126" customFormat="1" ht="33.75" customHeight="1">
      <c r="A9" s="131" t="s">
        <v>11</v>
      </c>
      <c r="B9" s="17"/>
      <c r="C9" s="17"/>
      <c r="D9" s="147"/>
    </row>
    <row r="10" spans="1:4" s="126" customFormat="1" ht="33.75" customHeight="1">
      <c r="A10" s="131" t="s">
        <v>12</v>
      </c>
      <c r="B10" s="17">
        <f>439759+2301</f>
        <v>442060</v>
      </c>
      <c r="C10" s="17"/>
      <c r="D10" s="147"/>
    </row>
    <row r="11" spans="1:4" s="126" customFormat="1" ht="33.75" customHeight="1">
      <c r="A11" s="131" t="s">
        <v>13</v>
      </c>
      <c r="B11" s="17">
        <v>138527</v>
      </c>
      <c r="C11" s="17"/>
      <c r="D11" s="147"/>
    </row>
    <row r="12" spans="1:4" s="126" customFormat="1" ht="33.75" customHeight="1">
      <c r="A12" s="131" t="s">
        <v>14</v>
      </c>
      <c r="B12" s="17">
        <v>93113</v>
      </c>
      <c r="C12" s="17">
        <v>70221</v>
      </c>
      <c r="D12" s="147">
        <f t="shared" ref="D12" si="1">B12/C12*100</f>
        <v>132.6</v>
      </c>
    </row>
    <row r="13" spans="1:4" s="126" customFormat="1" ht="33.75" customHeight="1">
      <c r="A13" s="131" t="s">
        <v>15</v>
      </c>
      <c r="B13" s="17">
        <v>87780</v>
      </c>
      <c r="C13" s="17">
        <v>423</v>
      </c>
      <c r="D13" s="147"/>
    </row>
    <row r="14" spans="1:4" s="126" customFormat="1" ht="33.75" customHeight="1">
      <c r="A14" s="17" t="s">
        <v>16</v>
      </c>
      <c r="B14" s="133">
        <f>B4+B5+B9+B10+B11+B12+B13</f>
        <v>3737218</v>
      </c>
      <c r="C14" s="17">
        <f>C4+C5+C9+C10+C11+C12+C13</f>
        <v>2615560</v>
      </c>
      <c r="D14" s="147">
        <f>B14/C14*100</f>
        <v>142.88</v>
      </c>
    </row>
    <row r="15" spans="1:4" ht="99" customHeight="1">
      <c r="A15" s="201" t="s">
        <v>17</v>
      </c>
      <c r="B15" s="201"/>
      <c r="C15" s="201"/>
      <c r="D15" s="201"/>
    </row>
    <row r="16" spans="1:4" ht="30.75" customHeight="1">
      <c r="A16" s="202"/>
      <c r="B16" s="202"/>
      <c r="C16" s="202"/>
      <c r="D16" s="202"/>
    </row>
  </sheetData>
  <mergeCells count="3">
    <mergeCell ref="A1:D1"/>
    <mergeCell ref="A15:D15"/>
    <mergeCell ref="A16:D16"/>
  </mergeCells>
  <phoneticPr fontId="30" type="noConversion"/>
  <pageMargins left="0.70833333333333304" right="0.70833333333333304" top="0.74791666666666701" bottom="0.85" header="0.31458333333333299" footer="0.66944444444444495"/>
  <pageSetup paperSize="9" orientation="portrait" useFirstPageNumber="1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D30"/>
  <sheetViews>
    <sheetView showGridLines="0" showZeros="0" workbookViewId="0">
      <pane xSplit="1" ySplit="3" topLeftCell="B4" activePane="bottomRight" state="frozen"/>
      <selection pane="topRight"/>
      <selection pane="bottomLeft"/>
      <selection pane="bottomRight" activeCell="D4" sqref="D4"/>
    </sheetView>
  </sheetViews>
  <sheetFormatPr defaultColWidth="9.125" defaultRowHeight="14.25"/>
  <cols>
    <col min="1" max="1" width="22.875" customWidth="1"/>
    <col min="2" max="2" width="15.625" customWidth="1"/>
    <col min="3" max="3" width="14.25" customWidth="1"/>
    <col min="4" max="4" width="12.25" customWidth="1"/>
    <col min="5" max="229" width="9.125" customWidth="1"/>
  </cols>
  <sheetData>
    <row r="1" spans="1:4" ht="51" customHeight="1">
      <c r="A1" s="85" t="s">
        <v>134</v>
      </c>
      <c r="B1" s="86"/>
      <c r="C1" s="86"/>
      <c r="D1" s="86"/>
    </row>
    <row r="2" spans="1:4" ht="13.5" customHeight="1">
      <c r="A2" s="121"/>
      <c r="B2" s="121"/>
      <c r="C2" s="121"/>
      <c r="D2" s="87" t="s">
        <v>19</v>
      </c>
    </row>
    <row r="3" spans="1:4" s="120" customFormat="1" ht="40.5" customHeight="1">
      <c r="A3" s="90" t="s">
        <v>20</v>
      </c>
      <c r="B3" s="90" t="s">
        <v>864</v>
      </c>
      <c r="C3" s="90" t="s">
        <v>22</v>
      </c>
      <c r="D3" s="182" t="s">
        <v>866</v>
      </c>
    </row>
    <row r="4" spans="1:4" s="120" customFormat="1" ht="24" customHeight="1">
      <c r="A4" s="122" t="s">
        <v>69</v>
      </c>
      <c r="B4" s="95">
        <v>54336</v>
      </c>
      <c r="C4" s="95">
        <v>62275</v>
      </c>
      <c r="D4" s="93">
        <f t="shared" ref="D4:D17" si="0">(C4-B4)/B4*100</f>
        <v>14.61</v>
      </c>
    </row>
    <row r="5" spans="1:4" s="120" customFormat="1" ht="24" customHeight="1">
      <c r="A5" s="122" t="s">
        <v>71</v>
      </c>
      <c r="B5" s="95">
        <v>1817</v>
      </c>
      <c r="C5" s="95">
        <v>1216</v>
      </c>
      <c r="D5" s="93">
        <f t="shared" si="0"/>
        <v>-33.08</v>
      </c>
    </row>
    <row r="6" spans="1:4" s="120" customFormat="1" ht="24" customHeight="1">
      <c r="A6" s="122" t="s">
        <v>72</v>
      </c>
      <c r="B6" s="95">
        <v>55561</v>
      </c>
      <c r="C6" s="95">
        <v>71550</v>
      </c>
      <c r="D6" s="93">
        <f t="shared" si="0"/>
        <v>28.78</v>
      </c>
    </row>
    <row r="7" spans="1:4" s="120" customFormat="1" ht="24" customHeight="1">
      <c r="A7" s="122" t="s">
        <v>73</v>
      </c>
      <c r="B7" s="95">
        <v>27897</v>
      </c>
      <c r="C7" s="95">
        <v>42732</v>
      </c>
      <c r="D7" s="93">
        <f t="shared" si="0"/>
        <v>53.18</v>
      </c>
    </row>
    <row r="8" spans="1:4" s="120" customFormat="1" ht="24" customHeight="1">
      <c r="A8" s="122" t="s">
        <v>74</v>
      </c>
      <c r="B8" s="95">
        <v>3094</v>
      </c>
      <c r="C8" s="95">
        <v>4687</v>
      </c>
      <c r="D8" s="93">
        <f t="shared" si="0"/>
        <v>51.49</v>
      </c>
    </row>
    <row r="9" spans="1:4" s="120" customFormat="1" ht="24" customHeight="1">
      <c r="A9" s="122" t="s">
        <v>75</v>
      </c>
      <c r="B9" s="95">
        <v>15144</v>
      </c>
      <c r="C9" s="95">
        <v>17282</v>
      </c>
      <c r="D9" s="93">
        <f t="shared" si="0"/>
        <v>14.12</v>
      </c>
    </row>
    <row r="10" spans="1:4" s="120" customFormat="1" ht="24" customHeight="1">
      <c r="A10" s="122" t="s">
        <v>76</v>
      </c>
      <c r="B10" s="95">
        <v>101021</v>
      </c>
      <c r="C10" s="95">
        <v>106875</v>
      </c>
      <c r="D10" s="93">
        <f t="shared" si="0"/>
        <v>5.79</v>
      </c>
    </row>
    <row r="11" spans="1:4" s="120" customFormat="1" ht="24" customHeight="1">
      <c r="A11" s="122" t="s">
        <v>77</v>
      </c>
      <c r="B11" s="95">
        <v>25515</v>
      </c>
      <c r="C11" s="95">
        <v>20471</v>
      </c>
      <c r="D11" s="93">
        <f t="shared" si="0"/>
        <v>-19.77</v>
      </c>
    </row>
    <row r="12" spans="1:4" s="120" customFormat="1" ht="24" customHeight="1">
      <c r="A12" s="122" t="s">
        <v>78</v>
      </c>
      <c r="B12" s="95">
        <v>5271</v>
      </c>
      <c r="C12" s="95">
        <v>15420</v>
      </c>
      <c r="D12" s="93">
        <f t="shared" si="0"/>
        <v>192.54</v>
      </c>
    </row>
    <row r="13" spans="1:4" s="120" customFormat="1" ht="24" customHeight="1">
      <c r="A13" s="122" t="s">
        <v>79</v>
      </c>
      <c r="B13" s="95">
        <v>22061</v>
      </c>
      <c r="C13" s="95">
        <v>62532</v>
      </c>
      <c r="D13" s="93">
        <f t="shared" si="0"/>
        <v>183.45</v>
      </c>
    </row>
    <row r="14" spans="1:4" s="120" customFormat="1" ht="24" customHeight="1">
      <c r="A14" s="122" t="s">
        <v>80</v>
      </c>
      <c r="B14" s="95">
        <v>17958</v>
      </c>
      <c r="C14" s="95">
        <v>21814</v>
      </c>
      <c r="D14" s="93">
        <f t="shared" si="0"/>
        <v>21.47</v>
      </c>
    </row>
    <row r="15" spans="1:4" s="120" customFormat="1" ht="24" customHeight="1">
      <c r="A15" s="122" t="s">
        <v>81</v>
      </c>
      <c r="B15" s="95">
        <v>43065</v>
      </c>
      <c r="C15" s="95">
        <v>41476</v>
      </c>
      <c r="D15" s="93">
        <f t="shared" si="0"/>
        <v>-3.69</v>
      </c>
    </row>
    <row r="16" spans="1:4" s="120" customFormat="1" ht="24" customHeight="1">
      <c r="A16" s="122" t="s">
        <v>82</v>
      </c>
      <c r="B16" s="95">
        <v>3197</v>
      </c>
      <c r="C16" s="95">
        <v>3402</v>
      </c>
      <c r="D16" s="93">
        <f t="shared" si="0"/>
        <v>6.41</v>
      </c>
    </row>
    <row r="17" spans="1:4" s="120" customFormat="1" ht="24" customHeight="1">
      <c r="A17" s="122" t="s">
        <v>83</v>
      </c>
      <c r="B17" s="95">
        <v>2376</v>
      </c>
      <c r="C17" s="95">
        <f>2011+1167</f>
        <v>3178</v>
      </c>
      <c r="D17" s="93">
        <f t="shared" si="0"/>
        <v>33.75</v>
      </c>
    </row>
    <row r="18" spans="1:4" s="120" customFormat="1" ht="24" customHeight="1">
      <c r="A18" s="185" t="s">
        <v>867</v>
      </c>
      <c r="B18" s="95">
        <v>137</v>
      </c>
      <c r="C18" s="95"/>
      <c r="D18" s="93"/>
    </row>
    <row r="19" spans="1:4" s="120" customFormat="1" ht="24" customHeight="1">
      <c r="A19" s="122" t="s">
        <v>86</v>
      </c>
      <c r="B19" s="95">
        <v>5407</v>
      </c>
      <c r="C19" s="95">
        <v>3899</v>
      </c>
      <c r="D19" s="93">
        <f>(C19-B19)/B19*100</f>
        <v>-27.89</v>
      </c>
    </row>
    <row r="20" spans="1:4" s="120" customFormat="1" ht="24" customHeight="1">
      <c r="A20" s="122" t="s">
        <v>87</v>
      </c>
      <c r="B20" s="95">
        <v>31250</v>
      </c>
      <c r="C20" s="95">
        <v>14545</v>
      </c>
      <c r="D20" s="93">
        <f>(C20-B20)/B20*100</f>
        <v>-53.46</v>
      </c>
    </row>
    <row r="21" spans="1:4" s="120" customFormat="1" ht="24" customHeight="1">
      <c r="A21" s="122" t="s">
        <v>88</v>
      </c>
      <c r="B21" s="95">
        <v>1631</v>
      </c>
      <c r="C21" s="95">
        <v>1618</v>
      </c>
      <c r="D21" s="93">
        <f>(C21-B21)/B21*100</f>
        <v>-0.8</v>
      </c>
    </row>
    <row r="22" spans="1:4" s="120" customFormat="1" ht="24" customHeight="1">
      <c r="A22" s="122" t="s">
        <v>89</v>
      </c>
      <c r="B22" s="95"/>
      <c r="C22" s="95"/>
      <c r="D22" s="93"/>
    </row>
    <row r="23" spans="1:4" s="120" customFormat="1" ht="24" customHeight="1">
      <c r="A23" s="123" t="s">
        <v>90</v>
      </c>
      <c r="B23" s="95">
        <v>1229</v>
      </c>
      <c r="C23" s="95">
        <v>9016</v>
      </c>
      <c r="D23" s="93">
        <f>(C23-B23)/B23*100</f>
        <v>633.6</v>
      </c>
    </row>
    <row r="24" spans="1:4" s="120" customFormat="1" ht="24" customHeight="1">
      <c r="A24" s="122" t="s">
        <v>91</v>
      </c>
      <c r="B24" s="95">
        <v>1594</v>
      </c>
      <c r="C24" s="95">
        <v>838</v>
      </c>
      <c r="D24" s="93">
        <f>(C24-B24)/B24*100</f>
        <v>-47.43</v>
      </c>
    </row>
    <row r="25" spans="1:4" s="120" customFormat="1" ht="24" customHeight="1">
      <c r="A25" s="89" t="s">
        <v>92</v>
      </c>
      <c r="B25" s="95">
        <f>SUM(B4:B24)</f>
        <v>419561</v>
      </c>
      <c r="C25" s="95">
        <f>SUM(C4:C24)</f>
        <v>504826</v>
      </c>
      <c r="D25" s="93">
        <f>(C25-B25)/B25*100</f>
        <v>20.32</v>
      </c>
    </row>
    <row r="26" spans="1:4" ht="15" hidden="1">
      <c r="B26" s="186">
        <v>1594</v>
      </c>
      <c r="D26" s="93" t="e">
        <f>C26/#REF!*100</f>
        <v>#REF!</v>
      </c>
    </row>
    <row r="27" spans="1:4" ht="15" hidden="1">
      <c r="A27" s="124" t="s">
        <v>135</v>
      </c>
      <c r="B27" s="186">
        <v>419561</v>
      </c>
      <c r="C27" s="125">
        <f>SUM(C4,C6:C7,C9:C14,C20)</f>
        <v>435496</v>
      </c>
      <c r="D27" s="93" t="e">
        <f>C27/#REF!*100</f>
        <v>#REF!</v>
      </c>
    </row>
    <row r="28" spans="1:4" ht="15" hidden="1">
      <c r="B28" s="183">
        <v>419561</v>
      </c>
      <c r="C28">
        <f>+C27/C25*100</f>
        <v>86.266555209121506</v>
      </c>
      <c r="D28" s="93" t="e">
        <f>C28/#REF!*100</f>
        <v>#REF!</v>
      </c>
    </row>
    <row r="29" spans="1:4" ht="15" hidden="1">
      <c r="C29" s="125">
        <f>+C25-90359</f>
        <v>414467</v>
      </c>
      <c r="D29" s="93" t="e">
        <f>C29/#REF!*100</f>
        <v>#REF!</v>
      </c>
    </row>
    <row r="30" spans="1:4" ht="15" hidden="1">
      <c r="C30">
        <f>+C29/C25*100</f>
        <v>82.100961519414597</v>
      </c>
      <c r="D30" s="93" t="e">
        <f>C30/#REF!*100</f>
        <v>#REF!</v>
      </c>
    </row>
  </sheetData>
  <phoneticPr fontId="30" type="noConversion"/>
  <printOptions horizontalCentered="1"/>
  <pageMargins left="0.86597222222222203" right="0.86597222222222203" top="1.10208333333333" bottom="0.86597222222222203" header="0.39305555555555599" footer="0.66874999999999996"/>
  <pageSetup paperSize="9" firstPageNumber="10" orientation="portrait" useFirstPageNumber="1" r:id="rId1"/>
  <headerFooter scaleWithDoc="0" alignWithMargins="0">
    <oddFooter>&amp;C&amp;"Times New Roman,常规"&amp;10&amp;P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C638"/>
  <sheetViews>
    <sheetView workbookViewId="0">
      <selection activeCell="G67" sqref="G67"/>
    </sheetView>
  </sheetViews>
  <sheetFormatPr defaultColWidth="9" defaultRowHeight="14.25"/>
  <cols>
    <col min="1" max="1" width="18.75" customWidth="1"/>
    <col min="2" max="2" width="43.875" customWidth="1"/>
    <col min="3" max="3" width="18.75" customWidth="1"/>
  </cols>
  <sheetData>
    <row r="1" spans="1:3" ht="23.25">
      <c r="A1" s="216" t="s">
        <v>136</v>
      </c>
      <c r="B1" s="216"/>
      <c r="C1" s="216"/>
    </row>
    <row r="2" spans="1:3" ht="13.5" customHeight="1">
      <c r="A2" s="217" t="s">
        <v>95</v>
      </c>
      <c r="B2" s="218"/>
      <c r="C2" s="218"/>
    </row>
    <row r="3" spans="1:3" ht="19.7" customHeight="1">
      <c r="A3" s="64" t="s">
        <v>137</v>
      </c>
      <c r="B3" s="115" t="s">
        <v>138</v>
      </c>
      <c r="C3" s="116" t="s">
        <v>139</v>
      </c>
    </row>
    <row r="4" spans="1:3" ht="19.7" customHeight="1">
      <c r="A4" s="61"/>
      <c r="B4" s="115" t="s">
        <v>140</v>
      </c>
      <c r="C4" s="114">
        <v>504826</v>
      </c>
    </row>
    <row r="5" spans="1:3" ht="19.7" customHeight="1">
      <c r="A5" s="61">
        <v>201</v>
      </c>
      <c r="B5" s="117" t="s">
        <v>141</v>
      </c>
      <c r="C5" s="114">
        <v>62275</v>
      </c>
    </row>
    <row r="6" spans="1:3" ht="19.7" customHeight="1">
      <c r="A6" s="61">
        <v>20101</v>
      </c>
      <c r="B6" s="117" t="s">
        <v>142</v>
      </c>
      <c r="C6" s="114">
        <v>4388</v>
      </c>
    </row>
    <row r="7" spans="1:3" ht="19.7" customHeight="1">
      <c r="A7" s="61">
        <v>2010101</v>
      </c>
      <c r="B7" s="118" t="s">
        <v>143</v>
      </c>
      <c r="C7" s="114">
        <v>2908</v>
      </c>
    </row>
    <row r="8" spans="1:3" ht="19.7" customHeight="1">
      <c r="A8" s="61">
        <v>2010102</v>
      </c>
      <c r="B8" s="118" t="s">
        <v>144</v>
      </c>
      <c r="C8" s="114">
        <v>964</v>
      </c>
    </row>
    <row r="9" spans="1:3" ht="19.7" customHeight="1">
      <c r="A9" s="61">
        <v>2010103</v>
      </c>
      <c r="B9" s="118" t="s">
        <v>145</v>
      </c>
      <c r="C9" s="114">
        <v>30</v>
      </c>
    </row>
    <row r="10" spans="1:3" ht="19.7" customHeight="1">
      <c r="A10" s="61">
        <v>2010104</v>
      </c>
      <c r="B10" s="118" t="s">
        <v>146</v>
      </c>
      <c r="C10" s="114">
        <v>211</v>
      </c>
    </row>
    <row r="11" spans="1:3" ht="19.7" customHeight="1">
      <c r="A11" s="61">
        <v>2010150</v>
      </c>
      <c r="B11" s="118" t="s">
        <v>147</v>
      </c>
      <c r="C11" s="114">
        <v>258</v>
      </c>
    </row>
    <row r="12" spans="1:3" ht="19.7" customHeight="1">
      <c r="A12" s="61">
        <v>2010199</v>
      </c>
      <c r="B12" s="118" t="s">
        <v>148</v>
      </c>
      <c r="C12" s="114">
        <v>17</v>
      </c>
    </row>
    <row r="13" spans="1:3" ht="19.7" customHeight="1">
      <c r="A13" s="61">
        <v>20102</v>
      </c>
      <c r="B13" s="117" t="s">
        <v>149</v>
      </c>
      <c r="C13" s="114">
        <v>1586</v>
      </c>
    </row>
    <row r="14" spans="1:3" ht="19.7" customHeight="1">
      <c r="A14" s="61">
        <v>2010201</v>
      </c>
      <c r="B14" s="118" t="s">
        <v>143</v>
      </c>
      <c r="C14" s="114">
        <v>781</v>
      </c>
    </row>
    <row r="15" spans="1:3" ht="19.7" customHeight="1">
      <c r="A15" s="61">
        <v>2010202</v>
      </c>
      <c r="B15" s="118" t="s">
        <v>144</v>
      </c>
      <c r="C15" s="114">
        <v>617</v>
      </c>
    </row>
    <row r="16" spans="1:3" ht="19.7" customHeight="1">
      <c r="A16" s="61">
        <v>2010203</v>
      </c>
      <c r="B16" s="118" t="s">
        <v>145</v>
      </c>
      <c r="C16" s="114">
        <v>3</v>
      </c>
    </row>
    <row r="17" spans="1:3" ht="19.7" customHeight="1">
      <c r="A17" s="61">
        <v>2010204</v>
      </c>
      <c r="B17" s="118" t="s">
        <v>150</v>
      </c>
      <c r="C17" s="114">
        <v>144</v>
      </c>
    </row>
    <row r="18" spans="1:3" ht="19.7" customHeight="1">
      <c r="A18" s="61">
        <v>2010250</v>
      </c>
      <c r="B18" s="118" t="s">
        <v>147</v>
      </c>
      <c r="C18" s="114">
        <v>12</v>
      </c>
    </row>
    <row r="19" spans="1:3" ht="19.7" customHeight="1">
      <c r="A19" s="61">
        <v>2010299</v>
      </c>
      <c r="B19" s="118" t="s">
        <v>151</v>
      </c>
      <c r="C19" s="114">
        <v>29</v>
      </c>
    </row>
    <row r="20" spans="1:3" ht="19.7" customHeight="1">
      <c r="A20" s="61">
        <v>20103</v>
      </c>
      <c r="B20" s="117" t="s">
        <v>152</v>
      </c>
      <c r="C20" s="114">
        <v>13521</v>
      </c>
    </row>
    <row r="21" spans="1:3" ht="19.7" customHeight="1">
      <c r="A21" s="61">
        <v>2010301</v>
      </c>
      <c r="B21" s="119" t="s">
        <v>153</v>
      </c>
      <c r="C21" s="114">
        <v>6126</v>
      </c>
    </row>
    <row r="22" spans="1:3" ht="19.7" customHeight="1">
      <c r="A22" s="61">
        <v>2010302</v>
      </c>
      <c r="B22" s="118" t="s">
        <v>144</v>
      </c>
      <c r="C22" s="114">
        <v>3765</v>
      </c>
    </row>
    <row r="23" spans="1:3" ht="19.7" customHeight="1">
      <c r="A23" s="61">
        <v>2010303</v>
      </c>
      <c r="B23" s="118" t="s">
        <v>145</v>
      </c>
      <c r="C23" s="114">
        <v>347</v>
      </c>
    </row>
    <row r="24" spans="1:3" ht="19.7" customHeight="1">
      <c r="A24" s="61">
        <v>2010305</v>
      </c>
      <c r="B24" s="118" t="s">
        <v>154</v>
      </c>
      <c r="C24" s="114">
        <v>8</v>
      </c>
    </row>
    <row r="25" spans="1:3" ht="19.7" customHeight="1">
      <c r="A25" s="61">
        <v>2010307</v>
      </c>
      <c r="B25" s="118" t="s">
        <v>155</v>
      </c>
      <c r="C25" s="114">
        <v>354</v>
      </c>
    </row>
    <row r="26" spans="1:3" ht="19.7" customHeight="1">
      <c r="A26" s="61">
        <v>2010308</v>
      </c>
      <c r="B26" s="118" t="s">
        <v>156</v>
      </c>
      <c r="C26" s="114">
        <v>293</v>
      </c>
    </row>
    <row r="27" spans="1:3" ht="19.7" customHeight="1">
      <c r="A27" s="61">
        <v>2010350</v>
      </c>
      <c r="B27" s="118" t="s">
        <v>147</v>
      </c>
      <c r="C27" s="114">
        <v>318</v>
      </c>
    </row>
    <row r="28" spans="1:3" ht="19.7" customHeight="1">
      <c r="A28" s="61">
        <v>2010399</v>
      </c>
      <c r="B28" s="118" t="s">
        <v>157</v>
      </c>
      <c r="C28" s="114">
        <v>1760</v>
      </c>
    </row>
    <row r="29" spans="1:3" ht="19.7" customHeight="1">
      <c r="A29" s="61">
        <v>20104</v>
      </c>
      <c r="B29" s="117" t="s">
        <v>158</v>
      </c>
      <c r="C29" s="114">
        <v>3304</v>
      </c>
    </row>
    <row r="30" spans="1:3" ht="19.7" customHeight="1">
      <c r="A30" s="61">
        <v>2010401</v>
      </c>
      <c r="B30" s="118" t="s">
        <v>143</v>
      </c>
      <c r="C30" s="114">
        <v>2232</v>
      </c>
    </row>
    <row r="31" spans="1:3" ht="19.7" customHeight="1">
      <c r="A31" s="61">
        <v>2010402</v>
      </c>
      <c r="B31" s="118" t="s">
        <v>144</v>
      </c>
      <c r="C31" s="114">
        <v>109</v>
      </c>
    </row>
    <row r="32" spans="1:3" ht="19.7" customHeight="1">
      <c r="A32" s="61">
        <v>2010408</v>
      </c>
      <c r="B32" s="118" t="s">
        <v>159</v>
      </c>
      <c r="C32" s="114">
        <v>20</v>
      </c>
    </row>
    <row r="33" spans="1:3" ht="19.7" customHeight="1">
      <c r="A33" s="61">
        <v>2010499</v>
      </c>
      <c r="B33" s="118" t="s">
        <v>160</v>
      </c>
      <c r="C33" s="114">
        <v>943</v>
      </c>
    </row>
    <row r="34" spans="1:3" ht="19.7" customHeight="1">
      <c r="A34" s="61">
        <v>20105</v>
      </c>
      <c r="B34" s="117" t="s">
        <v>161</v>
      </c>
      <c r="C34" s="114">
        <v>1134</v>
      </c>
    </row>
    <row r="35" spans="1:3" ht="19.7" customHeight="1">
      <c r="A35" s="61">
        <v>2010501</v>
      </c>
      <c r="B35" s="118" t="s">
        <v>143</v>
      </c>
      <c r="C35" s="114">
        <v>699</v>
      </c>
    </row>
    <row r="36" spans="1:3" ht="19.7" customHeight="1">
      <c r="A36" s="61">
        <v>2010502</v>
      </c>
      <c r="B36" s="118" t="s">
        <v>144</v>
      </c>
      <c r="C36" s="114">
        <v>286</v>
      </c>
    </row>
    <row r="37" spans="1:3" ht="19.7" customHeight="1">
      <c r="A37" s="64" t="s">
        <v>137</v>
      </c>
      <c r="B37" s="115" t="s">
        <v>138</v>
      </c>
      <c r="C37" s="116" t="s">
        <v>139</v>
      </c>
    </row>
    <row r="38" spans="1:3" ht="19.7" customHeight="1">
      <c r="A38" s="61">
        <v>2010505</v>
      </c>
      <c r="B38" s="118" t="s">
        <v>162</v>
      </c>
      <c r="C38" s="114">
        <v>22</v>
      </c>
    </row>
    <row r="39" spans="1:3" ht="19.7" customHeight="1">
      <c r="A39" s="61">
        <v>2010507</v>
      </c>
      <c r="B39" s="118" t="s">
        <v>163</v>
      </c>
      <c r="C39" s="114">
        <v>50</v>
      </c>
    </row>
    <row r="40" spans="1:3" ht="19.7" customHeight="1">
      <c r="A40" s="61">
        <v>2010508</v>
      </c>
      <c r="B40" s="118" t="s">
        <v>164</v>
      </c>
      <c r="C40" s="114">
        <v>60</v>
      </c>
    </row>
    <row r="41" spans="1:3" ht="19.7" customHeight="1">
      <c r="A41" s="61">
        <v>2010599</v>
      </c>
      <c r="B41" s="118" t="s">
        <v>165</v>
      </c>
      <c r="C41" s="114">
        <v>17</v>
      </c>
    </row>
    <row r="42" spans="1:3" ht="19.7" customHeight="1">
      <c r="A42" s="61">
        <v>20106</v>
      </c>
      <c r="B42" s="117" t="s">
        <v>166</v>
      </c>
      <c r="C42" s="114">
        <v>7066</v>
      </c>
    </row>
    <row r="43" spans="1:3" ht="19.7" customHeight="1">
      <c r="A43" s="61">
        <v>2010601</v>
      </c>
      <c r="B43" s="118" t="s">
        <v>143</v>
      </c>
      <c r="C43" s="114">
        <v>2374</v>
      </c>
    </row>
    <row r="44" spans="1:3" ht="19.7" customHeight="1">
      <c r="A44" s="61">
        <v>2010602</v>
      </c>
      <c r="B44" s="118" t="s">
        <v>144</v>
      </c>
      <c r="C44" s="114">
        <v>502</v>
      </c>
    </row>
    <row r="45" spans="1:3" ht="19.7" customHeight="1">
      <c r="A45" s="61">
        <v>2010605</v>
      </c>
      <c r="B45" s="118" t="s">
        <v>167</v>
      </c>
      <c r="C45" s="114">
        <v>116</v>
      </c>
    </row>
    <row r="46" spans="1:3" ht="19.7" customHeight="1">
      <c r="A46" s="61">
        <v>2010606</v>
      </c>
      <c r="B46" s="118" t="s">
        <v>168</v>
      </c>
      <c r="C46" s="114">
        <v>20</v>
      </c>
    </row>
    <row r="47" spans="1:3" ht="19.7" customHeight="1">
      <c r="A47" s="61">
        <v>2010607</v>
      </c>
      <c r="B47" s="118" t="s">
        <v>169</v>
      </c>
      <c r="C47" s="114">
        <v>45</v>
      </c>
    </row>
    <row r="48" spans="1:3" ht="19.7" customHeight="1">
      <c r="A48" s="61">
        <v>2010608</v>
      </c>
      <c r="B48" s="118" t="s">
        <v>170</v>
      </c>
      <c r="C48" s="114">
        <v>739</v>
      </c>
    </row>
    <row r="49" spans="1:3" ht="19.7" customHeight="1">
      <c r="A49" s="61">
        <v>2010699</v>
      </c>
      <c r="B49" s="118" t="s">
        <v>171</v>
      </c>
      <c r="C49" s="114">
        <v>3270</v>
      </c>
    </row>
    <row r="50" spans="1:3" ht="19.7" customHeight="1">
      <c r="A50" s="61">
        <v>20107</v>
      </c>
      <c r="B50" s="117" t="s">
        <v>172</v>
      </c>
      <c r="C50" s="114">
        <v>3092</v>
      </c>
    </row>
    <row r="51" spans="1:3" ht="19.7" customHeight="1">
      <c r="A51" s="61">
        <v>2010701</v>
      </c>
      <c r="B51" s="118" t="s">
        <v>143</v>
      </c>
      <c r="C51" s="114">
        <v>28</v>
      </c>
    </row>
    <row r="52" spans="1:3" ht="19.7" customHeight="1">
      <c r="A52" s="61">
        <v>2010702</v>
      </c>
      <c r="B52" s="118" t="s">
        <v>144</v>
      </c>
      <c r="C52" s="114">
        <v>2119</v>
      </c>
    </row>
    <row r="53" spans="1:3" ht="19.7" customHeight="1">
      <c r="A53" s="61">
        <v>2010799</v>
      </c>
      <c r="B53" s="118" t="s">
        <v>173</v>
      </c>
      <c r="C53" s="114">
        <v>945</v>
      </c>
    </row>
    <row r="54" spans="1:3" ht="19.7" customHeight="1">
      <c r="A54" s="61">
        <v>20108</v>
      </c>
      <c r="B54" s="117" t="s">
        <v>174</v>
      </c>
      <c r="C54" s="114">
        <v>1636</v>
      </c>
    </row>
    <row r="55" spans="1:3" ht="19.7" customHeight="1">
      <c r="A55" s="61">
        <v>2010801</v>
      </c>
      <c r="B55" s="118" t="s">
        <v>143</v>
      </c>
      <c r="C55" s="114">
        <v>164</v>
      </c>
    </row>
    <row r="56" spans="1:3" ht="19.7" customHeight="1">
      <c r="A56" s="61">
        <v>2010802</v>
      </c>
      <c r="B56" s="118" t="s">
        <v>144</v>
      </c>
      <c r="C56" s="114">
        <v>1426</v>
      </c>
    </row>
    <row r="57" spans="1:3" ht="19.7" customHeight="1">
      <c r="A57" s="61">
        <v>2010804</v>
      </c>
      <c r="B57" s="118" t="s">
        <v>175</v>
      </c>
      <c r="C57" s="114">
        <v>46</v>
      </c>
    </row>
    <row r="58" spans="1:3" ht="19.7" customHeight="1">
      <c r="A58" s="61">
        <v>20110</v>
      </c>
      <c r="B58" s="117" t="s">
        <v>176</v>
      </c>
      <c r="C58" s="114">
        <v>223</v>
      </c>
    </row>
    <row r="59" spans="1:3" ht="19.7" customHeight="1">
      <c r="A59" s="61">
        <v>2011002</v>
      </c>
      <c r="B59" s="118" t="s">
        <v>144</v>
      </c>
      <c r="C59" s="114">
        <v>11</v>
      </c>
    </row>
    <row r="60" spans="1:3" ht="19.7" customHeight="1">
      <c r="A60" s="61">
        <v>2011006</v>
      </c>
      <c r="B60" s="118" t="s">
        <v>177</v>
      </c>
      <c r="C60" s="114">
        <v>23</v>
      </c>
    </row>
    <row r="61" spans="1:3" ht="19.7" customHeight="1">
      <c r="A61" s="61">
        <v>2011008</v>
      </c>
      <c r="B61" s="118" t="s">
        <v>178</v>
      </c>
      <c r="C61" s="114">
        <v>171</v>
      </c>
    </row>
    <row r="62" spans="1:3" ht="19.7" customHeight="1">
      <c r="A62" s="61">
        <v>2011099</v>
      </c>
      <c r="B62" s="118" t="s">
        <v>179</v>
      </c>
      <c r="C62" s="114">
        <v>18</v>
      </c>
    </row>
    <row r="63" spans="1:3" ht="19.7" customHeight="1">
      <c r="A63" s="61">
        <v>20111</v>
      </c>
      <c r="B63" s="117" t="s">
        <v>180</v>
      </c>
      <c r="C63" s="114">
        <v>2707</v>
      </c>
    </row>
    <row r="64" spans="1:3" ht="19.7" customHeight="1">
      <c r="A64" s="61">
        <v>2011101</v>
      </c>
      <c r="B64" s="118" t="s">
        <v>143</v>
      </c>
      <c r="C64" s="114">
        <v>1179</v>
      </c>
    </row>
    <row r="65" spans="1:3" ht="19.7" customHeight="1">
      <c r="A65" s="61">
        <v>2011102</v>
      </c>
      <c r="B65" s="118" t="s">
        <v>144</v>
      </c>
      <c r="C65" s="114">
        <v>1319</v>
      </c>
    </row>
    <row r="66" spans="1:3" ht="19.7" customHeight="1">
      <c r="A66" s="61">
        <v>2011199</v>
      </c>
      <c r="B66" s="118" t="s">
        <v>181</v>
      </c>
      <c r="C66" s="114">
        <v>209</v>
      </c>
    </row>
    <row r="67" spans="1:3" ht="19.7" customHeight="1">
      <c r="A67" s="61">
        <v>20113</v>
      </c>
      <c r="B67" s="117" t="s">
        <v>182</v>
      </c>
      <c r="C67" s="114">
        <v>3512</v>
      </c>
    </row>
    <row r="68" spans="1:3" ht="19.7" customHeight="1">
      <c r="A68" s="61">
        <v>2011301</v>
      </c>
      <c r="B68" s="118" t="s">
        <v>143</v>
      </c>
      <c r="C68" s="114">
        <v>1026</v>
      </c>
    </row>
    <row r="69" spans="1:3" ht="19.7" customHeight="1">
      <c r="A69" s="61">
        <v>2011302</v>
      </c>
      <c r="B69" s="118" t="s">
        <v>144</v>
      </c>
      <c r="C69" s="114">
        <v>9</v>
      </c>
    </row>
    <row r="70" spans="1:3" ht="19.7" customHeight="1">
      <c r="A70" s="61">
        <v>2011303</v>
      </c>
      <c r="B70" s="118" t="s">
        <v>145</v>
      </c>
      <c r="C70" s="114">
        <v>351</v>
      </c>
    </row>
    <row r="71" spans="1:3" ht="19.7" customHeight="1">
      <c r="A71" s="61">
        <v>2011308</v>
      </c>
      <c r="B71" s="118" t="s">
        <v>183</v>
      </c>
      <c r="C71" s="114">
        <v>1334</v>
      </c>
    </row>
    <row r="72" spans="1:3" ht="19.7" customHeight="1">
      <c r="A72" s="61">
        <v>2011350</v>
      </c>
      <c r="B72" s="118" t="s">
        <v>147</v>
      </c>
      <c r="C72" s="114">
        <v>116</v>
      </c>
    </row>
    <row r="73" spans="1:3" ht="19.7" customHeight="1">
      <c r="A73" s="64" t="s">
        <v>137</v>
      </c>
      <c r="B73" s="115" t="s">
        <v>138</v>
      </c>
      <c r="C73" s="116" t="s">
        <v>139</v>
      </c>
    </row>
    <row r="74" spans="1:3" ht="19.7" customHeight="1">
      <c r="A74" s="61">
        <v>2011399</v>
      </c>
      <c r="B74" s="118" t="s">
        <v>184</v>
      </c>
      <c r="C74" s="114">
        <v>676</v>
      </c>
    </row>
    <row r="75" spans="1:3" ht="19.7" customHeight="1">
      <c r="A75" s="61">
        <v>20114</v>
      </c>
      <c r="B75" s="117" t="s">
        <v>185</v>
      </c>
      <c r="C75" s="114">
        <v>25</v>
      </c>
    </row>
    <row r="76" spans="1:3" ht="19.7" customHeight="1">
      <c r="A76" s="61">
        <v>2011405</v>
      </c>
      <c r="B76" s="118" t="s">
        <v>186</v>
      </c>
      <c r="C76" s="114">
        <v>25</v>
      </c>
    </row>
    <row r="77" spans="1:3" ht="19.7" customHeight="1">
      <c r="A77" s="61">
        <v>20115</v>
      </c>
      <c r="B77" s="117" t="s">
        <v>187</v>
      </c>
      <c r="C77" s="114">
        <v>6368</v>
      </c>
    </row>
    <row r="78" spans="1:3" ht="19.7" customHeight="1">
      <c r="A78" s="61">
        <v>2011501</v>
      </c>
      <c r="B78" s="118" t="s">
        <v>143</v>
      </c>
      <c r="C78" s="114">
        <v>4800</v>
      </c>
    </row>
    <row r="79" spans="1:3" ht="19.7" customHeight="1">
      <c r="A79" s="61">
        <v>2011502</v>
      </c>
      <c r="B79" s="118" t="s">
        <v>144</v>
      </c>
      <c r="C79" s="114">
        <v>133</v>
      </c>
    </row>
    <row r="80" spans="1:3" ht="19.7" customHeight="1">
      <c r="A80" s="61">
        <v>2011504</v>
      </c>
      <c r="B80" s="118" t="s">
        <v>188</v>
      </c>
      <c r="C80" s="114">
        <v>947</v>
      </c>
    </row>
    <row r="81" spans="1:3" ht="19.7" customHeight="1">
      <c r="A81" s="61">
        <v>2011505</v>
      </c>
      <c r="B81" s="118" t="s">
        <v>189</v>
      </c>
      <c r="C81" s="114">
        <v>312</v>
      </c>
    </row>
    <row r="82" spans="1:3" ht="19.7" customHeight="1">
      <c r="A82" s="61">
        <v>2011506</v>
      </c>
      <c r="B82" s="118" t="s">
        <v>190</v>
      </c>
      <c r="C82" s="114">
        <v>121</v>
      </c>
    </row>
    <row r="83" spans="1:3" ht="19.7" customHeight="1">
      <c r="A83" s="61">
        <v>2011507</v>
      </c>
      <c r="B83" s="118" t="s">
        <v>169</v>
      </c>
      <c r="C83" s="114">
        <v>8</v>
      </c>
    </row>
    <row r="84" spans="1:3" ht="19.7" customHeight="1">
      <c r="A84" s="61">
        <v>2011599</v>
      </c>
      <c r="B84" s="118" t="s">
        <v>191</v>
      </c>
      <c r="C84" s="114">
        <v>47</v>
      </c>
    </row>
    <row r="85" spans="1:3" ht="19.7" customHeight="1">
      <c r="A85" s="61">
        <v>20117</v>
      </c>
      <c r="B85" s="117" t="s">
        <v>192</v>
      </c>
      <c r="C85" s="114">
        <v>2096</v>
      </c>
    </row>
    <row r="86" spans="1:3" ht="19.7" customHeight="1">
      <c r="A86" s="61">
        <v>2011701</v>
      </c>
      <c r="B86" s="118" t="s">
        <v>143</v>
      </c>
      <c r="C86" s="114">
        <v>362</v>
      </c>
    </row>
    <row r="87" spans="1:3" ht="19.7" customHeight="1">
      <c r="A87" s="61">
        <v>2011702</v>
      </c>
      <c r="B87" s="118" t="s">
        <v>144</v>
      </c>
      <c r="C87" s="114">
        <v>375</v>
      </c>
    </row>
    <row r="88" spans="1:3" ht="19.7" customHeight="1">
      <c r="A88" s="61">
        <v>2011706</v>
      </c>
      <c r="B88" s="118" t="s">
        <v>193</v>
      </c>
      <c r="C88" s="114">
        <v>501</v>
      </c>
    </row>
    <row r="89" spans="1:3" ht="19.7" customHeight="1">
      <c r="A89" s="61">
        <v>2011707</v>
      </c>
      <c r="B89" s="118" t="s">
        <v>194</v>
      </c>
      <c r="C89" s="114">
        <v>50</v>
      </c>
    </row>
    <row r="90" spans="1:3" ht="19.7" customHeight="1">
      <c r="A90" s="61">
        <v>2011709</v>
      </c>
      <c r="B90" s="118" t="s">
        <v>195</v>
      </c>
      <c r="C90" s="114">
        <v>21</v>
      </c>
    </row>
    <row r="91" spans="1:3" ht="19.7" customHeight="1">
      <c r="A91" s="61">
        <v>2011750</v>
      </c>
      <c r="B91" s="118" t="s">
        <v>147</v>
      </c>
      <c r="C91" s="114">
        <v>595</v>
      </c>
    </row>
    <row r="92" spans="1:3" ht="19.7" customHeight="1">
      <c r="A92" s="61">
        <v>2011799</v>
      </c>
      <c r="B92" s="118" t="s">
        <v>196</v>
      </c>
      <c r="C92" s="114">
        <v>192</v>
      </c>
    </row>
    <row r="93" spans="1:3" ht="19.7" customHeight="1">
      <c r="A93" s="61">
        <v>20123</v>
      </c>
      <c r="B93" s="117" t="s">
        <v>197</v>
      </c>
      <c r="C93" s="114">
        <v>50</v>
      </c>
    </row>
    <row r="94" spans="1:3" ht="19.7" customHeight="1">
      <c r="A94" s="61">
        <v>2012304</v>
      </c>
      <c r="B94" s="118" t="s">
        <v>198</v>
      </c>
      <c r="C94" s="114">
        <v>15</v>
      </c>
    </row>
    <row r="95" spans="1:3" ht="19.7" customHeight="1">
      <c r="A95" s="61">
        <v>2012399</v>
      </c>
      <c r="B95" s="118" t="s">
        <v>199</v>
      </c>
      <c r="C95" s="114">
        <v>35</v>
      </c>
    </row>
    <row r="96" spans="1:3" ht="19.7" customHeight="1">
      <c r="A96" s="61">
        <v>20124</v>
      </c>
      <c r="B96" s="117" t="s">
        <v>200</v>
      </c>
      <c r="C96" s="114">
        <v>43</v>
      </c>
    </row>
    <row r="97" spans="1:3" ht="19.7" customHeight="1">
      <c r="A97" s="61">
        <v>2012402</v>
      </c>
      <c r="B97" s="118" t="s">
        <v>144</v>
      </c>
      <c r="C97" s="114">
        <v>29</v>
      </c>
    </row>
    <row r="98" spans="1:3" ht="19.7" customHeight="1">
      <c r="A98" s="61">
        <v>2012404</v>
      </c>
      <c r="B98" s="118" t="s">
        <v>201</v>
      </c>
      <c r="C98" s="114">
        <v>14</v>
      </c>
    </row>
    <row r="99" spans="1:3" ht="19.7" customHeight="1">
      <c r="A99" s="61">
        <v>20125</v>
      </c>
      <c r="B99" s="117" t="s">
        <v>202</v>
      </c>
      <c r="C99" s="114">
        <v>261</v>
      </c>
    </row>
    <row r="100" spans="1:3" ht="19.7" customHeight="1">
      <c r="A100" s="61">
        <v>2012501</v>
      </c>
      <c r="B100" s="118" t="s">
        <v>143</v>
      </c>
      <c r="C100" s="114">
        <v>224</v>
      </c>
    </row>
    <row r="101" spans="1:3" ht="19.7" customHeight="1">
      <c r="A101" s="61">
        <v>2012502</v>
      </c>
      <c r="B101" s="118" t="s">
        <v>144</v>
      </c>
      <c r="C101" s="114">
        <v>15</v>
      </c>
    </row>
    <row r="102" spans="1:3" ht="19.7" customHeight="1">
      <c r="A102" s="61">
        <v>2012506</v>
      </c>
      <c r="B102" s="118" t="s">
        <v>203</v>
      </c>
      <c r="C102" s="114">
        <v>8</v>
      </c>
    </row>
    <row r="103" spans="1:3" ht="19.7" customHeight="1">
      <c r="A103" s="61">
        <v>2012599</v>
      </c>
      <c r="B103" s="118" t="s">
        <v>204</v>
      </c>
      <c r="C103" s="114">
        <v>14</v>
      </c>
    </row>
    <row r="104" spans="1:3" ht="19.7" customHeight="1">
      <c r="A104" s="61">
        <v>20126</v>
      </c>
      <c r="B104" s="117" t="s">
        <v>205</v>
      </c>
      <c r="C104" s="114">
        <v>476</v>
      </c>
    </row>
    <row r="105" spans="1:3" ht="19.7" customHeight="1">
      <c r="A105" s="61">
        <v>2012601</v>
      </c>
      <c r="B105" s="118" t="s">
        <v>143</v>
      </c>
      <c r="C105" s="114">
        <v>259</v>
      </c>
    </row>
    <row r="106" spans="1:3" ht="19.7" customHeight="1">
      <c r="A106" s="61">
        <v>2012602</v>
      </c>
      <c r="B106" s="118" t="s">
        <v>144</v>
      </c>
      <c r="C106" s="114">
        <v>137</v>
      </c>
    </row>
    <row r="107" spans="1:3" ht="19.7" customHeight="1">
      <c r="A107" s="61">
        <v>2012604</v>
      </c>
      <c r="B107" s="118" t="s">
        <v>206</v>
      </c>
      <c r="C107" s="114">
        <v>65</v>
      </c>
    </row>
    <row r="108" spans="1:3" ht="19.7" customHeight="1">
      <c r="A108" s="61">
        <v>2012699</v>
      </c>
      <c r="B108" s="118" t="s">
        <v>207</v>
      </c>
      <c r="C108" s="114">
        <v>15</v>
      </c>
    </row>
    <row r="109" spans="1:3" ht="19.7" customHeight="1">
      <c r="A109" s="64" t="s">
        <v>137</v>
      </c>
      <c r="B109" s="115" t="s">
        <v>138</v>
      </c>
      <c r="C109" s="116" t="s">
        <v>139</v>
      </c>
    </row>
    <row r="110" spans="1:3" ht="19.7" customHeight="1">
      <c r="A110" s="61">
        <v>20128</v>
      </c>
      <c r="B110" s="117" t="s">
        <v>208</v>
      </c>
      <c r="C110" s="114">
        <v>802</v>
      </c>
    </row>
    <row r="111" spans="1:3" ht="19.7" customHeight="1">
      <c r="A111" s="61">
        <v>2012801</v>
      </c>
      <c r="B111" s="118" t="s">
        <v>143</v>
      </c>
      <c r="C111" s="114">
        <v>479</v>
      </c>
    </row>
    <row r="112" spans="1:3" ht="19.7" customHeight="1">
      <c r="A112" s="61">
        <v>2012802</v>
      </c>
      <c r="B112" s="118" t="s">
        <v>144</v>
      </c>
      <c r="C112" s="114">
        <v>132</v>
      </c>
    </row>
    <row r="113" spans="1:3" ht="19.7" customHeight="1">
      <c r="A113" s="61">
        <v>2012803</v>
      </c>
      <c r="B113" s="118" t="s">
        <v>145</v>
      </c>
      <c r="C113" s="114">
        <v>19</v>
      </c>
    </row>
    <row r="114" spans="1:3" ht="19.7" customHeight="1">
      <c r="A114" s="61">
        <v>2012804</v>
      </c>
      <c r="B114" s="118" t="s">
        <v>209</v>
      </c>
      <c r="C114" s="114">
        <v>154</v>
      </c>
    </row>
    <row r="115" spans="1:3" ht="19.7" customHeight="1">
      <c r="A115" s="61">
        <v>2012899</v>
      </c>
      <c r="B115" s="118" t="s">
        <v>210</v>
      </c>
      <c r="C115" s="114">
        <v>18</v>
      </c>
    </row>
    <row r="116" spans="1:3" ht="19.7" customHeight="1">
      <c r="A116" s="61">
        <v>20129</v>
      </c>
      <c r="B116" s="117" t="s">
        <v>211</v>
      </c>
      <c r="C116" s="114">
        <v>1802</v>
      </c>
    </row>
    <row r="117" spans="1:3" ht="19.7" customHeight="1">
      <c r="A117" s="61">
        <v>2012901</v>
      </c>
      <c r="B117" s="118" t="s">
        <v>143</v>
      </c>
      <c r="C117" s="114">
        <v>1119</v>
      </c>
    </row>
    <row r="118" spans="1:3" ht="19.7" customHeight="1">
      <c r="A118" s="61">
        <v>2012902</v>
      </c>
      <c r="B118" s="118" t="s">
        <v>144</v>
      </c>
      <c r="C118" s="114">
        <v>384</v>
      </c>
    </row>
    <row r="119" spans="1:3" ht="19.7" customHeight="1">
      <c r="A119" s="61">
        <v>2012950</v>
      </c>
      <c r="B119" s="118" t="s">
        <v>147</v>
      </c>
      <c r="C119" s="114">
        <v>36</v>
      </c>
    </row>
    <row r="120" spans="1:3" ht="19.7" customHeight="1">
      <c r="A120" s="61">
        <v>2012999</v>
      </c>
      <c r="B120" s="118" t="s">
        <v>212</v>
      </c>
      <c r="C120" s="114">
        <v>263</v>
      </c>
    </row>
    <row r="121" spans="1:3" ht="19.7" customHeight="1">
      <c r="A121" s="61">
        <v>20131</v>
      </c>
      <c r="B121" s="117" t="s">
        <v>213</v>
      </c>
      <c r="C121" s="114">
        <v>3921</v>
      </c>
    </row>
    <row r="122" spans="1:3" ht="19.7" customHeight="1">
      <c r="A122" s="61">
        <v>2013101</v>
      </c>
      <c r="B122" s="118" t="s">
        <v>143</v>
      </c>
      <c r="C122" s="114">
        <v>1897</v>
      </c>
    </row>
    <row r="123" spans="1:3" ht="19.7" customHeight="1">
      <c r="A123" s="61">
        <v>2013102</v>
      </c>
      <c r="B123" s="118" t="s">
        <v>144</v>
      </c>
      <c r="C123" s="114">
        <v>1380</v>
      </c>
    </row>
    <row r="124" spans="1:3" ht="19.7" customHeight="1">
      <c r="A124" s="61">
        <v>2013103</v>
      </c>
      <c r="B124" s="118" t="s">
        <v>145</v>
      </c>
      <c r="C124" s="114">
        <v>32</v>
      </c>
    </row>
    <row r="125" spans="1:3" ht="19.7" customHeight="1">
      <c r="A125" s="61">
        <v>2013105</v>
      </c>
      <c r="B125" s="118" t="s">
        <v>214</v>
      </c>
      <c r="C125" s="114">
        <v>100</v>
      </c>
    </row>
    <row r="126" spans="1:3" ht="19.7" customHeight="1">
      <c r="A126" s="61">
        <v>2013150</v>
      </c>
      <c r="B126" s="118" t="s">
        <v>147</v>
      </c>
      <c r="C126" s="114">
        <v>148</v>
      </c>
    </row>
    <row r="127" spans="1:3" ht="19.7" customHeight="1">
      <c r="A127" s="61">
        <v>2013199</v>
      </c>
      <c r="B127" s="118" t="s">
        <v>215</v>
      </c>
      <c r="C127" s="114">
        <v>364</v>
      </c>
    </row>
    <row r="128" spans="1:3" ht="19.7" customHeight="1">
      <c r="A128" s="61">
        <v>20132</v>
      </c>
      <c r="B128" s="117" t="s">
        <v>216</v>
      </c>
      <c r="C128" s="114">
        <v>1285</v>
      </c>
    </row>
    <row r="129" spans="1:3" ht="19.7" customHeight="1">
      <c r="A129" s="61">
        <v>2013201</v>
      </c>
      <c r="B129" s="118" t="s">
        <v>143</v>
      </c>
      <c r="C129" s="114">
        <v>487</v>
      </c>
    </row>
    <row r="130" spans="1:3" ht="19.7" customHeight="1">
      <c r="A130" s="61">
        <v>2013202</v>
      </c>
      <c r="B130" s="118" t="s">
        <v>144</v>
      </c>
      <c r="C130" s="114">
        <v>695</v>
      </c>
    </row>
    <row r="131" spans="1:3" ht="19.7" customHeight="1">
      <c r="A131" s="61">
        <v>2013299</v>
      </c>
      <c r="B131" s="118" t="s">
        <v>217</v>
      </c>
      <c r="C131" s="114">
        <v>103</v>
      </c>
    </row>
    <row r="132" spans="1:3" ht="19.7" customHeight="1">
      <c r="A132" s="61">
        <v>20133</v>
      </c>
      <c r="B132" s="117" t="s">
        <v>218</v>
      </c>
      <c r="C132" s="114">
        <v>1044</v>
      </c>
    </row>
    <row r="133" spans="1:3" ht="19.7" customHeight="1">
      <c r="A133" s="61">
        <v>2013301</v>
      </c>
      <c r="B133" s="118" t="s">
        <v>143</v>
      </c>
      <c r="C133" s="114">
        <v>644</v>
      </c>
    </row>
    <row r="134" spans="1:3" ht="19.7" customHeight="1">
      <c r="A134" s="61">
        <v>2013302</v>
      </c>
      <c r="B134" s="118" t="s">
        <v>144</v>
      </c>
      <c r="C134" s="114">
        <v>355</v>
      </c>
    </row>
    <row r="135" spans="1:3" ht="19.7" customHeight="1">
      <c r="A135" s="61">
        <v>2013350</v>
      </c>
      <c r="B135" s="118" t="s">
        <v>147</v>
      </c>
      <c r="C135" s="114">
        <v>5</v>
      </c>
    </row>
    <row r="136" spans="1:3" ht="19.7" customHeight="1">
      <c r="A136" s="61">
        <v>2013399</v>
      </c>
      <c r="B136" s="118" t="s">
        <v>219</v>
      </c>
      <c r="C136" s="114">
        <v>40</v>
      </c>
    </row>
    <row r="137" spans="1:3" ht="19.7" customHeight="1">
      <c r="A137" s="61">
        <v>20134</v>
      </c>
      <c r="B137" s="117" t="s">
        <v>220</v>
      </c>
      <c r="C137" s="114">
        <v>434</v>
      </c>
    </row>
    <row r="138" spans="1:3" ht="19.7" customHeight="1">
      <c r="A138" s="61">
        <v>2013401</v>
      </c>
      <c r="B138" s="118" t="s">
        <v>143</v>
      </c>
      <c r="C138" s="114">
        <v>218</v>
      </c>
    </row>
    <row r="139" spans="1:3" ht="19.7" customHeight="1">
      <c r="A139" s="61">
        <v>2013402</v>
      </c>
      <c r="B139" s="118" t="s">
        <v>144</v>
      </c>
      <c r="C139" s="114">
        <v>136</v>
      </c>
    </row>
    <row r="140" spans="1:3" ht="19.7" customHeight="1">
      <c r="A140" s="61">
        <v>2013403</v>
      </c>
      <c r="B140" s="118" t="s">
        <v>145</v>
      </c>
      <c r="C140" s="114">
        <v>2</v>
      </c>
    </row>
    <row r="141" spans="1:3" ht="19.7" customHeight="1">
      <c r="A141" s="61">
        <v>2013499</v>
      </c>
      <c r="B141" s="118" t="s">
        <v>221</v>
      </c>
      <c r="C141" s="114">
        <v>78</v>
      </c>
    </row>
    <row r="142" spans="1:3" ht="19.7" customHeight="1">
      <c r="A142" s="61">
        <v>20135</v>
      </c>
      <c r="B142" s="117" t="s">
        <v>222</v>
      </c>
      <c r="C142" s="114">
        <v>18</v>
      </c>
    </row>
    <row r="143" spans="1:3" ht="19.7" customHeight="1">
      <c r="A143" s="61">
        <v>2013501</v>
      </c>
      <c r="B143" s="118" t="s">
        <v>143</v>
      </c>
      <c r="C143" s="114">
        <v>18</v>
      </c>
    </row>
    <row r="144" spans="1:3" ht="19.7" customHeight="1">
      <c r="A144" s="61">
        <v>20136</v>
      </c>
      <c r="B144" s="117" t="s">
        <v>223</v>
      </c>
      <c r="C144" s="114">
        <v>509</v>
      </c>
    </row>
    <row r="145" spans="1:3" ht="19.7" customHeight="1">
      <c r="A145" s="64" t="s">
        <v>137</v>
      </c>
      <c r="B145" s="115" t="s">
        <v>138</v>
      </c>
      <c r="C145" s="116" t="s">
        <v>139</v>
      </c>
    </row>
    <row r="146" spans="1:3" ht="19.7" customHeight="1">
      <c r="A146" s="61">
        <v>2013601</v>
      </c>
      <c r="B146" s="118" t="s">
        <v>143</v>
      </c>
      <c r="C146" s="114">
        <v>360</v>
      </c>
    </row>
    <row r="147" spans="1:3" ht="19.7" customHeight="1">
      <c r="A147" s="61">
        <v>2013602</v>
      </c>
      <c r="B147" s="118" t="s">
        <v>144</v>
      </c>
      <c r="C147" s="114">
        <v>124</v>
      </c>
    </row>
    <row r="148" spans="1:3" ht="19.7" customHeight="1">
      <c r="A148" s="61">
        <v>2013650</v>
      </c>
      <c r="B148" s="118" t="s">
        <v>147</v>
      </c>
      <c r="C148" s="114">
        <v>7</v>
      </c>
    </row>
    <row r="149" spans="1:3" ht="19.7" customHeight="1">
      <c r="A149" s="61">
        <v>2013699</v>
      </c>
      <c r="B149" s="118" t="s">
        <v>224</v>
      </c>
      <c r="C149" s="114">
        <v>18</v>
      </c>
    </row>
    <row r="150" spans="1:3" ht="19.7" customHeight="1">
      <c r="A150" s="61">
        <v>20199</v>
      </c>
      <c r="B150" s="117" t="s">
        <v>225</v>
      </c>
      <c r="C150" s="114">
        <v>972</v>
      </c>
    </row>
    <row r="151" spans="1:3" ht="19.7" customHeight="1">
      <c r="A151" s="61">
        <v>2019999</v>
      </c>
      <c r="B151" s="118" t="s">
        <v>226</v>
      </c>
      <c r="C151" s="114">
        <v>972</v>
      </c>
    </row>
    <row r="152" spans="1:3" ht="19.7" customHeight="1">
      <c r="A152" s="61">
        <v>203</v>
      </c>
      <c r="B152" s="117" t="s">
        <v>227</v>
      </c>
      <c r="C152" s="114">
        <v>1216</v>
      </c>
    </row>
    <row r="153" spans="1:3" ht="19.7" customHeight="1">
      <c r="A153" s="61">
        <v>20306</v>
      </c>
      <c r="B153" s="117" t="s">
        <v>228</v>
      </c>
      <c r="C153" s="114">
        <v>1201</v>
      </c>
    </row>
    <row r="154" spans="1:3" ht="19.7" customHeight="1">
      <c r="A154" s="61">
        <v>2030601</v>
      </c>
      <c r="B154" s="118" t="s">
        <v>229</v>
      </c>
      <c r="C154" s="114">
        <v>648</v>
      </c>
    </row>
    <row r="155" spans="1:3" ht="19.7" customHeight="1">
      <c r="A155" s="61">
        <v>2030603</v>
      </c>
      <c r="B155" s="118" t="s">
        <v>230</v>
      </c>
      <c r="C155" s="114">
        <v>553</v>
      </c>
    </row>
    <row r="156" spans="1:3" ht="19.7" customHeight="1">
      <c r="A156" s="61">
        <v>20399</v>
      </c>
      <c r="B156" s="117" t="s">
        <v>231</v>
      </c>
      <c r="C156" s="114">
        <v>15</v>
      </c>
    </row>
    <row r="157" spans="1:3" ht="19.7" customHeight="1">
      <c r="A157" s="61">
        <v>2039901</v>
      </c>
      <c r="B157" s="118" t="s">
        <v>232</v>
      </c>
      <c r="C157" s="114">
        <v>15</v>
      </c>
    </row>
    <row r="158" spans="1:3" ht="19.7" customHeight="1">
      <c r="A158" s="61">
        <v>204</v>
      </c>
      <c r="B158" s="117" t="s">
        <v>233</v>
      </c>
      <c r="C158" s="114">
        <v>71550</v>
      </c>
    </row>
    <row r="159" spans="1:3" ht="19.7" customHeight="1">
      <c r="A159" s="61">
        <v>20401</v>
      </c>
      <c r="B159" s="117" t="s">
        <v>234</v>
      </c>
      <c r="C159" s="114">
        <v>4460</v>
      </c>
    </row>
    <row r="160" spans="1:3" ht="19.7" customHeight="1">
      <c r="A160" s="61">
        <v>2040101</v>
      </c>
      <c r="B160" s="118" t="s">
        <v>235</v>
      </c>
      <c r="C160" s="114">
        <v>667</v>
      </c>
    </row>
    <row r="161" spans="1:3" ht="19.7" customHeight="1">
      <c r="A161" s="61">
        <v>2040103</v>
      </c>
      <c r="B161" s="118" t="s">
        <v>236</v>
      </c>
      <c r="C161" s="114">
        <v>3793</v>
      </c>
    </row>
    <row r="162" spans="1:3" ht="19.7" customHeight="1">
      <c r="A162" s="61">
        <v>20402</v>
      </c>
      <c r="B162" s="117" t="s">
        <v>237</v>
      </c>
      <c r="C162" s="114">
        <v>48497</v>
      </c>
    </row>
    <row r="163" spans="1:3" ht="19.7" customHeight="1">
      <c r="A163" s="61">
        <v>2040201</v>
      </c>
      <c r="B163" s="118" t="s">
        <v>143</v>
      </c>
      <c r="C163" s="114">
        <v>27576</v>
      </c>
    </row>
    <row r="164" spans="1:3" ht="19.7" customHeight="1">
      <c r="A164" s="61">
        <v>2040202</v>
      </c>
      <c r="B164" s="118" t="s">
        <v>144</v>
      </c>
      <c r="C164" s="114">
        <v>7022</v>
      </c>
    </row>
    <row r="165" spans="1:3" ht="19.7" customHeight="1">
      <c r="A165" s="61">
        <v>2040204</v>
      </c>
      <c r="B165" s="118" t="s">
        <v>238</v>
      </c>
      <c r="C165" s="114">
        <v>30</v>
      </c>
    </row>
    <row r="166" spans="1:3" ht="19.7" customHeight="1">
      <c r="A166" s="61">
        <v>2040207</v>
      </c>
      <c r="B166" s="118" t="s">
        <v>239</v>
      </c>
      <c r="C166" s="114">
        <v>20</v>
      </c>
    </row>
    <row r="167" spans="1:3" ht="19.7" customHeight="1">
      <c r="A167" s="61">
        <v>2040208</v>
      </c>
      <c r="B167" s="118" t="s">
        <v>240</v>
      </c>
      <c r="C167" s="114">
        <v>385</v>
      </c>
    </row>
    <row r="168" spans="1:3" ht="19.7" customHeight="1">
      <c r="A168" s="61">
        <v>2040211</v>
      </c>
      <c r="B168" s="118" t="s">
        <v>241</v>
      </c>
      <c r="C168" s="114">
        <v>325</v>
      </c>
    </row>
    <row r="169" spans="1:3" ht="19.7" customHeight="1">
      <c r="A169" s="61">
        <v>2040212</v>
      </c>
      <c r="B169" s="118" t="s">
        <v>242</v>
      </c>
      <c r="C169" s="114">
        <v>10148</v>
      </c>
    </row>
    <row r="170" spans="1:3" ht="19.7" customHeight="1">
      <c r="A170" s="61">
        <v>2040213</v>
      </c>
      <c r="B170" s="118" t="s">
        <v>243</v>
      </c>
      <c r="C170" s="114">
        <v>383</v>
      </c>
    </row>
    <row r="171" spans="1:3" ht="19.7" customHeight="1">
      <c r="A171" s="61">
        <v>2040214</v>
      </c>
      <c r="B171" s="118" t="s">
        <v>244</v>
      </c>
      <c r="C171" s="114">
        <v>50</v>
      </c>
    </row>
    <row r="172" spans="1:3" ht="19.7" customHeight="1">
      <c r="A172" s="61">
        <v>2040215</v>
      </c>
      <c r="B172" s="118" t="s">
        <v>245</v>
      </c>
      <c r="C172" s="114">
        <v>99</v>
      </c>
    </row>
    <row r="173" spans="1:3" ht="19.7" customHeight="1">
      <c r="A173" s="61">
        <v>2040217</v>
      </c>
      <c r="B173" s="118" t="s">
        <v>246</v>
      </c>
      <c r="C173" s="114">
        <v>1215</v>
      </c>
    </row>
    <row r="174" spans="1:3" ht="19.7" customHeight="1">
      <c r="A174" s="61">
        <v>2040219</v>
      </c>
      <c r="B174" s="118" t="s">
        <v>169</v>
      </c>
      <c r="C174" s="114">
        <v>6</v>
      </c>
    </row>
    <row r="175" spans="1:3" ht="19.7" customHeight="1">
      <c r="A175" s="61">
        <v>2040250</v>
      </c>
      <c r="B175" s="118" t="s">
        <v>147</v>
      </c>
      <c r="C175" s="114">
        <v>7</v>
      </c>
    </row>
    <row r="176" spans="1:3" ht="19.7" customHeight="1">
      <c r="A176" s="61">
        <v>2040299</v>
      </c>
      <c r="B176" s="118" t="s">
        <v>247</v>
      </c>
      <c r="C176" s="114">
        <v>1231</v>
      </c>
    </row>
    <row r="177" spans="1:3" ht="19.7" customHeight="1">
      <c r="A177" s="61">
        <v>20403</v>
      </c>
      <c r="B177" s="117" t="s">
        <v>248</v>
      </c>
      <c r="C177" s="114">
        <v>332</v>
      </c>
    </row>
    <row r="178" spans="1:3" ht="19.7" customHeight="1">
      <c r="A178" s="61">
        <v>2040301</v>
      </c>
      <c r="B178" s="118" t="s">
        <v>143</v>
      </c>
      <c r="C178" s="114">
        <v>122</v>
      </c>
    </row>
    <row r="179" spans="1:3" ht="19.7" customHeight="1">
      <c r="A179" s="61">
        <v>2040399</v>
      </c>
      <c r="B179" s="118" t="s">
        <v>249</v>
      </c>
      <c r="C179" s="114">
        <v>210</v>
      </c>
    </row>
    <row r="180" spans="1:3" ht="19.7" customHeight="1">
      <c r="A180" s="61">
        <v>20404</v>
      </c>
      <c r="B180" s="117" t="s">
        <v>250</v>
      </c>
      <c r="C180" s="114">
        <v>5948</v>
      </c>
    </row>
    <row r="181" spans="1:3" ht="19.7" customHeight="1">
      <c r="A181" s="64" t="s">
        <v>137</v>
      </c>
      <c r="B181" s="115" t="s">
        <v>138</v>
      </c>
      <c r="C181" s="116" t="s">
        <v>139</v>
      </c>
    </row>
    <row r="182" spans="1:3" ht="19.7" customHeight="1">
      <c r="A182" s="61">
        <v>2040401</v>
      </c>
      <c r="B182" s="118" t="s">
        <v>143</v>
      </c>
      <c r="C182" s="114">
        <v>2222</v>
      </c>
    </row>
    <row r="183" spans="1:3" ht="19.7" customHeight="1">
      <c r="A183" s="61">
        <v>2040402</v>
      </c>
      <c r="B183" s="118" t="s">
        <v>144</v>
      </c>
      <c r="C183" s="114">
        <v>3660</v>
      </c>
    </row>
    <row r="184" spans="1:3" ht="19.7" customHeight="1">
      <c r="A184" s="61">
        <v>2040499</v>
      </c>
      <c r="B184" s="118" t="s">
        <v>251</v>
      </c>
      <c r="C184" s="114">
        <v>66</v>
      </c>
    </row>
    <row r="185" spans="1:3" ht="19.7" customHeight="1">
      <c r="A185" s="61">
        <v>20405</v>
      </c>
      <c r="B185" s="117" t="s">
        <v>252</v>
      </c>
      <c r="C185" s="114">
        <v>4883</v>
      </c>
    </row>
    <row r="186" spans="1:3" ht="19.7" customHeight="1">
      <c r="A186" s="61">
        <v>2040501</v>
      </c>
      <c r="B186" s="118" t="s">
        <v>143</v>
      </c>
      <c r="C186" s="114">
        <v>2595</v>
      </c>
    </row>
    <row r="187" spans="1:3" ht="19.7" customHeight="1">
      <c r="A187" s="61">
        <v>2040502</v>
      </c>
      <c r="B187" s="118" t="s">
        <v>144</v>
      </c>
      <c r="C187" s="114">
        <v>1644</v>
      </c>
    </row>
    <row r="188" spans="1:3" ht="19.7" customHeight="1">
      <c r="A188" s="61">
        <v>2040506</v>
      </c>
      <c r="B188" s="118" t="s">
        <v>253</v>
      </c>
      <c r="C188" s="114">
        <v>600</v>
      </c>
    </row>
    <row r="189" spans="1:3" ht="19.7" customHeight="1">
      <c r="A189" s="61">
        <v>2040599</v>
      </c>
      <c r="B189" s="118" t="s">
        <v>254</v>
      </c>
      <c r="C189" s="114">
        <v>44</v>
      </c>
    </row>
    <row r="190" spans="1:3" ht="19.7" customHeight="1">
      <c r="A190" s="61">
        <v>20406</v>
      </c>
      <c r="B190" s="117" t="s">
        <v>255</v>
      </c>
      <c r="C190" s="114">
        <v>1543</v>
      </c>
    </row>
    <row r="191" spans="1:3" ht="19.7" customHeight="1">
      <c r="A191" s="61">
        <v>2040601</v>
      </c>
      <c r="B191" s="118" t="s">
        <v>143</v>
      </c>
      <c r="C191" s="114">
        <v>937</v>
      </c>
    </row>
    <row r="192" spans="1:3" ht="19.7" customHeight="1">
      <c r="A192" s="61">
        <v>2040602</v>
      </c>
      <c r="B192" s="118" t="s">
        <v>144</v>
      </c>
      <c r="C192" s="114">
        <v>576</v>
      </c>
    </row>
    <row r="193" spans="1:3" ht="19.7" customHeight="1">
      <c r="A193" s="61">
        <v>2040607</v>
      </c>
      <c r="B193" s="118" t="s">
        <v>256</v>
      </c>
      <c r="C193" s="114">
        <v>15</v>
      </c>
    </row>
    <row r="194" spans="1:3" ht="19.7" customHeight="1">
      <c r="A194" s="61">
        <v>2040699</v>
      </c>
      <c r="B194" s="118" t="s">
        <v>257</v>
      </c>
      <c r="C194" s="114">
        <v>15</v>
      </c>
    </row>
    <row r="195" spans="1:3" ht="19.7" customHeight="1">
      <c r="A195" s="61">
        <v>20408</v>
      </c>
      <c r="B195" s="117" t="s">
        <v>258</v>
      </c>
      <c r="C195" s="114">
        <v>1803</v>
      </c>
    </row>
    <row r="196" spans="1:3" ht="19.7" customHeight="1">
      <c r="A196" s="61">
        <v>2040801</v>
      </c>
      <c r="B196" s="118" t="s">
        <v>143</v>
      </c>
      <c r="C196" s="114">
        <v>1088</v>
      </c>
    </row>
    <row r="197" spans="1:3" ht="19.7" customHeight="1">
      <c r="A197" s="61">
        <v>2040802</v>
      </c>
      <c r="B197" s="118" t="s">
        <v>144</v>
      </c>
      <c r="C197" s="114">
        <v>118</v>
      </c>
    </row>
    <row r="198" spans="1:3" ht="19.7" customHeight="1">
      <c r="A198" s="61">
        <v>2040804</v>
      </c>
      <c r="B198" s="118" t="s">
        <v>259</v>
      </c>
      <c r="C198" s="114">
        <v>150</v>
      </c>
    </row>
    <row r="199" spans="1:3" ht="19.7" customHeight="1">
      <c r="A199" s="61">
        <v>2040805</v>
      </c>
      <c r="B199" s="118" t="s">
        <v>260</v>
      </c>
      <c r="C199" s="114">
        <v>47</v>
      </c>
    </row>
    <row r="200" spans="1:3" ht="19.7" customHeight="1">
      <c r="A200" s="61">
        <v>2040806</v>
      </c>
      <c r="B200" s="118" t="s">
        <v>261</v>
      </c>
      <c r="C200" s="114">
        <v>115</v>
      </c>
    </row>
    <row r="201" spans="1:3" ht="19.7" customHeight="1">
      <c r="A201" s="61">
        <v>2040850</v>
      </c>
      <c r="B201" s="118" t="s">
        <v>147</v>
      </c>
      <c r="C201" s="114">
        <v>97</v>
      </c>
    </row>
    <row r="202" spans="1:3" ht="19.7" customHeight="1">
      <c r="A202" s="61">
        <v>2040899</v>
      </c>
      <c r="B202" s="118" t="s">
        <v>262</v>
      </c>
      <c r="C202" s="114">
        <v>188</v>
      </c>
    </row>
    <row r="203" spans="1:3" ht="19.7" customHeight="1">
      <c r="A203" s="61">
        <v>20409</v>
      </c>
      <c r="B203" s="117" t="s">
        <v>263</v>
      </c>
      <c r="C203" s="114">
        <v>354</v>
      </c>
    </row>
    <row r="204" spans="1:3" ht="19.7" customHeight="1">
      <c r="A204" s="61">
        <v>2040901</v>
      </c>
      <c r="B204" s="118" t="s">
        <v>143</v>
      </c>
      <c r="C204" s="114">
        <v>90</v>
      </c>
    </row>
    <row r="205" spans="1:3" ht="19.7" customHeight="1">
      <c r="A205" s="61">
        <v>2040902</v>
      </c>
      <c r="B205" s="118" t="s">
        <v>144</v>
      </c>
      <c r="C205" s="114">
        <v>60</v>
      </c>
    </row>
    <row r="206" spans="1:3" ht="19.7" customHeight="1">
      <c r="A206" s="61">
        <v>2040999</v>
      </c>
      <c r="B206" s="118" t="s">
        <v>264</v>
      </c>
      <c r="C206" s="114">
        <v>204</v>
      </c>
    </row>
    <row r="207" spans="1:3" ht="19.7" customHeight="1">
      <c r="A207" s="61">
        <v>20499</v>
      </c>
      <c r="B207" s="117" t="s">
        <v>265</v>
      </c>
      <c r="C207" s="114">
        <v>3730</v>
      </c>
    </row>
    <row r="208" spans="1:3" ht="19.7" customHeight="1">
      <c r="A208" s="61">
        <v>2049901</v>
      </c>
      <c r="B208" s="118" t="s">
        <v>266</v>
      </c>
      <c r="C208" s="114">
        <v>3430</v>
      </c>
    </row>
    <row r="209" spans="1:3" ht="19.7" customHeight="1">
      <c r="A209" s="61">
        <v>2049902</v>
      </c>
      <c r="B209" s="118" t="s">
        <v>267</v>
      </c>
      <c r="C209" s="114">
        <v>300</v>
      </c>
    </row>
    <row r="210" spans="1:3" ht="19.7" customHeight="1">
      <c r="A210" s="61">
        <v>205</v>
      </c>
      <c r="B210" s="117" t="s">
        <v>268</v>
      </c>
      <c r="C210" s="114">
        <v>42732</v>
      </c>
    </row>
    <row r="211" spans="1:3" ht="19.7" customHeight="1">
      <c r="A211" s="61">
        <v>20501</v>
      </c>
      <c r="B211" s="117" t="s">
        <v>269</v>
      </c>
      <c r="C211" s="114">
        <v>2569</v>
      </c>
    </row>
    <row r="212" spans="1:3" ht="19.7" customHeight="1">
      <c r="A212" s="61">
        <v>2050101</v>
      </c>
      <c r="B212" s="118" t="s">
        <v>143</v>
      </c>
      <c r="C212" s="114">
        <v>1164</v>
      </c>
    </row>
    <row r="213" spans="1:3" ht="19.7" customHeight="1">
      <c r="A213" s="61">
        <v>2050102</v>
      </c>
      <c r="B213" s="118" t="s">
        <v>144</v>
      </c>
      <c r="C213" s="114">
        <v>151</v>
      </c>
    </row>
    <row r="214" spans="1:3" ht="19.7" customHeight="1">
      <c r="A214" s="61">
        <v>2050199</v>
      </c>
      <c r="B214" s="118" t="s">
        <v>270</v>
      </c>
      <c r="C214" s="114">
        <v>1254</v>
      </c>
    </row>
    <row r="215" spans="1:3" ht="19.7" customHeight="1">
      <c r="A215" s="61">
        <v>20502</v>
      </c>
      <c r="B215" s="117" t="s">
        <v>271</v>
      </c>
      <c r="C215" s="114">
        <v>12263</v>
      </c>
    </row>
    <row r="216" spans="1:3" ht="19.7" customHeight="1">
      <c r="A216" s="61">
        <v>2050201</v>
      </c>
      <c r="B216" s="118" t="s">
        <v>272</v>
      </c>
      <c r="C216" s="114">
        <v>459</v>
      </c>
    </row>
    <row r="217" spans="1:3" ht="19.7" customHeight="1">
      <c r="A217" s="64" t="s">
        <v>137</v>
      </c>
      <c r="B217" s="115" t="s">
        <v>138</v>
      </c>
      <c r="C217" s="116" t="s">
        <v>139</v>
      </c>
    </row>
    <row r="218" spans="1:3" ht="19.7" customHeight="1">
      <c r="A218" s="61">
        <v>2050203</v>
      </c>
      <c r="B218" s="118" t="s">
        <v>273</v>
      </c>
      <c r="C218" s="114">
        <v>792</v>
      </c>
    </row>
    <row r="219" spans="1:3" ht="19.7" customHeight="1">
      <c r="A219" s="61">
        <v>2050204</v>
      </c>
      <c r="B219" s="118" t="s">
        <v>274</v>
      </c>
      <c r="C219" s="114">
        <v>3972</v>
      </c>
    </row>
    <row r="220" spans="1:3" ht="19.7" customHeight="1">
      <c r="A220" s="61">
        <v>2050205</v>
      </c>
      <c r="B220" s="118" t="s">
        <v>275</v>
      </c>
      <c r="C220" s="114">
        <v>2339</v>
      </c>
    </row>
    <row r="221" spans="1:3" ht="19.7" customHeight="1">
      <c r="A221" s="61">
        <v>2050299</v>
      </c>
      <c r="B221" s="118" t="s">
        <v>276</v>
      </c>
      <c r="C221" s="114">
        <v>4701</v>
      </c>
    </row>
    <row r="222" spans="1:3" ht="19.7" customHeight="1">
      <c r="A222" s="61">
        <v>20503</v>
      </c>
      <c r="B222" s="117" t="s">
        <v>277</v>
      </c>
      <c r="C222" s="114">
        <v>22630</v>
      </c>
    </row>
    <row r="223" spans="1:3" ht="19.7" customHeight="1">
      <c r="A223" s="61">
        <v>2050302</v>
      </c>
      <c r="B223" s="118" t="s">
        <v>278</v>
      </c>
      <c r="C223" s="114">
        <v>4940</v>
      </c>
    </row>
    <row r="224" spans="1:3" ht="19.7" customHeight="1">
      <c r="A224" s="61">
        <v>2050303</v>
      </c>
      <c r="B224" s="118" t="s">
        <v>279</v>
      </c>
      <c r="C224" s="114">
        <v>1579</v>
      </c>
    </row>
    <row r="225" spans="1:3" ht="19.7" customHeight="1">
      <c r="A225" s="61">
        <v>2050304</v>
      </c>
      <c r="B225" s="118" t="s">
        <v>280</v>
      </c>
      <c r="C225" s="114">
        <v>8</v>
      </c>
    </row>
    <row r="226" spans="1:3" ht="19.7" customHeight="1">
      <c r="A226" s="61">
        <v>2050305</v>
      </c>
      <c r="B226" s="118" t="s">
        <v>281</v>
      </c>
      <c r="C226" s="114">
        <v>16096</v>
      </c>
    </row>
    <row r="227" spans="1:3" ht="19.7" customHeight="1">
      <c r="A227" s="61">
        <v>2050399</v>
      </c>
      <c r="B227" s="118" t="s">
        <v>282</v>
      </c>
      <c r="C227" s="114">
        <v>7</v>
      </c>
    </row>
    <row r="228" spans="1:3" ht="19.7" customHeight="1">
      <c r="A228" s="61">
        <v>20504</v>
      </c>
      <c r="B228" s="117" t="s">
        <v>283</v>
      </c>
      <c r="C228" s="114">
        <v>34</v>
      </c>
    </row>
    <row r="229" spans="1:3" ht="19.7" customHeight="1">
      <c r="A229" s="61">
        <v>2050404</v>
      </c>
      <c r="B229" s="118" t="s">
        <v>284</v>
      </c>
      <c r="C229" s="114">
        <v>30</v>
      </c>
    </row>
    <row r="230" spans="1:3" ht="19.7" customHeight="1">
      <c r="A230" s="61">
        <v>2050499</v>
      </c>
      <c r="B230" s="118" t="s">
        <v>285</v>
      </c>
      <c r="C230" s="114">
        <v>4</v>
      </c>
    </row>
    <row r="231" spans="1:3" ht="19.7" customHeight="1">
      <c r="A231" s="61">
        <v>20505</v>
      </c>
      <c r="B231" s="117" t="s">
        <v>286</v>
      </c>
      <c r="C231" s="114">
        <v>1052</v>
      </c>
    </row>
    <row r="232" spans="1:3" ht="19.7" customHeight="1">
      <c r="A232" s="61">
        <v>2050501</v>
      </c>
      <c r="B232" s="118" t="s">
        <v>287</v>
      </c>
      <c r="C232" s="114">
        <v>1052</v>
      </c>
    </row>
    <row r="233" spans="1:3" ht="19.7" customHeight="1">
      <c r="A233" s="61">
        <v>20507</v>
      </c>
      <c r="B233" s="117" t="s">
        <v>288</v>
      </c>
      <c r="C233" s="114">
        <v>1286</v>
      </c>
    </row>
    <row r="234" spans="1:3" ht="19.7" customHeight="1">
      <c r="A234" s="61">
        <v>2050701</v>
      </c>
      <c r="B234" s="118" t="s">
        <v>289</v>
      </c>
      <c r="C234" s="114">
        <v>1281</v>
      </c>
    </row>
    <row r="235" spans="1:3" ht="19.7" customHeight="1">
      <c r="A235" s="61">
        <v>2050799</v>
      </c>
      <c r="B235" s="118" t="s">
        <v>290</v>
      </c>
      <c r="C235" s="114">
        <v>5</v>
      </c>
    </row>
    <row r="236" spans="1:3" ht="19.7" customHeight="1">
      <c r="A236" s="61">
        <v>20508</v>
      </c>
      <c r="B236" s="117" t="s">
        <v>291</v>
      </c>
      <c r="C236" s="114">
        <v>2046</v>
      </c>
    </row>
    <row r="237" spans="1:3" ht="19.7" customHeight="1">
      <c r="A237" s="61">
        <v>2050802</v>
      </c>
      <c r="B237" s="118" t="s">
        <v>292</v>
      </c>
      <c r="C237" s="114">
        <v>2046</v>
      </c>
    </row>
    <row r="238" spans="1:3" ht="19.7" customHeight="1">
      <c r="A238" s="61">
        <v>20599</v>
      </c>
      <c r="B238" s="117" t="s">
        <v>293</v>
      </c>
      <c r="C238" s="114">
        <v>852</v>
      </c>
    </row>
    <row r="239" spans="1:3" ht="19.7" customHeight="1">
      <c r="A239" s="61">
        <v>2059999</v>
      </c>
      <c r="B239" s="118" t="s">
        <v>294</v>
      </c>
      <c r="C239" s="114">
        <v>852</v>
      </c>
    </row>
    <row r="240" spans="1:3" ht="19.7" customHeight="1">
      <c r="A240" s="61">
        <v>206</v>
      </c>
      <c r="B240" s="117" t="s">
        <v>295</v>
      </c>
      <c r="C240" s="114">
        <v>4687</v>
      </c>
    </row>
    <row r="241" spans="1:3" ht="19.7" customHeight="1">
      <c r="A241" s="61">
        <v>20601</v>
      </c>
      <c r="B241" s="117" t="s">
        <v>296</v>
      </c>
      <c r="C241" s="114">
        <v>620</v>
      </c>
    </row>
    <row r="242" spans="1:3" ht="19.7" customHeight="1">
      <c r="A242" s="61">
        <v>2060101</v>
      </c>
      <c r="B242" s="118" t="s">
        <v>143</v>
      </c>
      <c r="C242" s="114">
        <v>321</v>
      </c>
    </row>
    <row r="243" spans="1:3" ht="19.7" customHeight="1">
      <c r="A243" s="61">
        <v>2060102</v>
      </c>
      <c r="B243" s="118" t="s">
        <v>144</v>
      </c>
      <c r="C243" s="114">
        <v>200</v>
      </c>
    </row>
    <row r="244" spans="1:3" ht="19.7" customHeight="1">
      <c r="A244" s="61">
        <v>2060199</v>
      </c>
      <c r="B244" s="118" t="s">
        <v>297</v>
      </c>
      <c r="C244" s="114">
        <v>99</v>
      </c>
    </row>
    <row r="245" spans="1:3" ht="19.7" customHeight="1">
      <c r="A245" s="61">
        <v>20602</v>
      </c>
      <c r="B245" s="117" t="s">
        <v>298</v>
      </c>
      <c r="C245" s="114">
        <v>772</v>
      </c>
    </row>
    <row r="246" spans="1:3" ht="19.7" customHeight="1">
      <c r="A246" s="61">
        <v>2060201</v>
      </c>
      <c r="B246" s="118" t="s">
        <v>299</v>
      </c>
      <c r="C246" s="114">
        <v>742</v>
      </c>
    </row>
    <row r="247" spans="1:3" ht="19.7" customHeight="1">
      <c r="A247" s="61">
        <v>2060203</v>
      </c>
      <c r="B247" s="118" t="s">
        <v>300</v>
      </c>
      <c r="C247" s="114">
        <v>30</v>
      </c>
    </row>
    <row r="248" spans="1:3" ht="19.7" customHeight="1">
      <c r="A248" s="61">
        <v>20604</v>
      </c>
      <c r="B248" s="117" t="s">
        <v>301</v>
      </c>
      <c r="C248" s="114">
        <v>2269</v>
      </c>
    </row>
    <row r="249" spans="1:3" ht="19.7" customHeight="1">
      <c r="A249" s="61">
        <v>2060401</v>
      </c>
      <c r="B249" s="118" t="s">
        <v>299</v>
      </c>
      <c r="C249" s="114">
        <v>1</v>
      </c>
    </row>
    <row r="250" spans="1:3" ht="19.7" customHeight="1">
      <c r="A250" s="61">
        <v>2060402</v>
      </c>
      <c r="B250" s="118" t="s">
        <v>302</v>
      </c>
      <c r="C250" s="114">
        <v>50</v>
      </c>
    </row>
    <row r="251" spans="1:3" ht="19.7" customHeight="1">
      <c r="A251" s="61">
        <v>2060404</v>
      </c>
      <c r="B251" s="118" t="s">
        <v>303</v>
      </c>
      <c r="C251" s="114">
        <v>168</v>
      </c>
    </row>
    <row r="252" spans="1:3" ht="19.7" customHeight="1">
      <c r="A252" s="61">
        <v>2060499</v>
      </c>
      <c r="B252" s="118" t="s">
        <v>304</v>
      </c>
      <c r="C252" s="114">
        <v>2050</v>
      </c>
    </row>
    <row r="253" spans="1:3" ht="19.7" customHeight="1">
      <c r="A253" s="64" t="s">
        <v>137</v>
      </c>
      <c r="B253" s="115" t="s">
        <v>138</v>
      </c>
      <c r="C253" s="116" t="s">
        <v>139</v>
      </c>
    </row>
    <row r="254" spans="1:3" ht="19.7" customHeight="1">
      <c r="A254" s="61">
        <v>20605</v>
      </c>
      <c r="B254" s="117" t="s">
        <v>305</v>
      </c>
      <c r="C254" s="114">
        <v>2</v>
      </c>
    </row>
    <row r="255" spans="1:3" ht="19.7" customHeight="1">
      <c r="A255" s="61">
        <v>2060501</v>
      </c>
      <c r="B255" s="118" t="s">
        <v>299</v>
      </c>
      <c r="C255" s="114">
        <v>2</v>
      </c>
    </row>
    <row r="256" spans="1:3" ht="19.7" customHeight="1">
      <c r="A256" s="61">
        <v>20606</v>
      </c>
      <c r="B256" s="117" t="s">
        <v>306</v>
      </c>
      <c r="C256" s="114">
        <v>120</v>
      </c>
    </row>
    <row r="257" spans="1:3" ht="19.7" customHeight="1">
      <c r="A257" s="61">
        <v>2060601</v>
      </c>
      <c r="B257" s="118" t="s">
        <v>307</v>
      </c>
      <c r="C257" s="114">
        <v>98</v>
      </c>
    </row>
    <row r="258" spans="1:3" ht="19.7" customHeight="1">
      <c r="A258" s="61">
        <v>2060699</v>
      </c>
      <c r="B258" s="118" t="s">
        <v>308</v>
      </c>
      <c r="C258" s="114">
        <v>22</v>
      </c>
    </row>
    <row r="259" spans="1:3" ht="19.7" customHeight="1">
      <c r="A259" s="61">
        <v>20607</v>
      </c>
      <c r="B259" s="117" t="s">
        <v>309</v>
      </c>
      <c r="C259" s="114">
        <v>340</v>
      </c>
    </row>
    <row r="260" spans="1:3" ht="19.7" customHeight="1">
      <c r="A260" s="61">
        <v>2060701</v>
      </c>
      <c r="B260" s="118" t="s">
        <v>299</v>
      </c>
      <c r="C260" s="114">
        <v>232</v>
      </c>
    </row>
    <row r="261" spans="1:3" ht="19.7" customHeight="1">
      <c r="A261" s="61">
        <v>2060702</v>
      </c>
      <c r="B261" s="118" t="s">
        <v>310</v>
      </c>
      <c r="C261" s="114">
        <v>78</v>
      </c>
    </row>
    <row r="262" spans="1:3" ht="19.7" customHeight="1">
      <c r="A262" s="61">
        <v>2060799</v>
      </c>
      <c r="B262" s="118" t="s">
        <v>311</v>
      </c>
      <c r="C262" s="114">
        <v>30</v>
      </c>
    </row>
    <row r="263" spans="1:3" ht="19.7" customHeight="1">
      <c r="A263" s="61">
        <v>20699</v>
      </c>
      <c r="B263" s="117" t="s">
        <v>312</v>
      </c>
      <c r="C263" s="114">
        <v>564</v>
      </c>
    </row>
    <row r="264" spans="1:3" ht="19.7" customHeight="1">
      <c r="A264" s="61">
        <v>2069901</v>
      </c>
      <c r="B264" s="118" t="s">
        <v>313</v>
      </c>
      <c r="C264" s="114">
        <v>110</v>
      </c>
    </row>
    <row r="265" spans="1:3" ht="19.7" customHeight="1">
      <c r="A265" s="61">
        <v>2069999</v>
      </c>
      <c r="B265" s="118" t="s">
        <v>314</v>
      </c>
      <c r="C265" s="114">
        <v>454</v>
      </c>
    </row>
    <row r="266" spans="1:3" ht="19.7" customHeight="1">
      <c r="A266" s="61">
        <v>207</v>
      </c>
      <c r="B266" s="117" t="s">
        <v>315</v>
      </c>
      <c r="C266" s="114">
        <v>17282</v>
      </c>
    </row>
    <row r="267" spans="1:3" ht="19.7" customHeight="1">
      <c r="A267" s="61">
        <v>20701</v>
      </c>
      <c r="B267" s="117" t="s">
        <v>316</v>
      </c>
      <c r="C267" s="114">
        <v>12569</v>
      </c>
    </row>
    <row r="268" spans="1:3" ht="19.7" customHeight="1">
      <c r="A268" s="61">
        <v>2070101</v>
      </c>
      <c r="B268" s="118" t="s">
        <v>143</v>
      </c>
      <c r="C268" s="114">
        <v>1277</v>
      </c>
    </row>
    <row r="269" spans="1:3" ht="19.7" customHeight="1">
      <c r="A269" s="61">
        <v>2070102</v>
      </c>
      <c r="B269" s="118" t="s">
        <v>144</v>
      </c>
      <c r="C269" s="114">
        <v>114</v>
      </c>
    </row>
    <row r="270" spans="1:3" ht="19.7" customHeight="1">
      <c r="A270" s="61">
        <v>2070104</v>
      </c>
      <c r="B270" s="118" t="s">
        <v>317</v>
      </c>
      <c r="C270" s="114">
        <v>372</v>
      </c>
    </row>
    <row r="271" spans="1:3" ht="19.7" customHeight="1">
      <c r="A271" s="61">
        <v>2070105</v>
      </c>
      <c r="B271" s="118" t="s">
        <v>318</v>
      </c>
      <c r="C271" s="114">
        <v>50</v>
      </c>
    </row>
    <row r="272" spans="1:3" ht="19.7" customHeight="1">
      <c r="A272" s="61">
        <v>2070108</v>
      </c>
      <c r="B272" s="118" t="s">
        <v>319</v>
      </c>
      <c r="C272" s="114">
        <v>138</v>
      </c>
    </row>
    <row r="273" spans="1:3" ht="19.7" customHeight="1">
      <c r="A273" s="61">
        <v>2070109</v>
      </c>
      <c r="B273" s="118" t="s">
        <v>320</v>
      </c>
      <c r="C273" s="114">
        <v>268</v>
      </c>
    </row>
    <row r="274" spans="1:3" ht="19.7" customHeight="1">
      <c r="A274" s="61">
        <v>2070111</v>
      </c>
      <c r="B274" s="118" t="s">
        <v>321</v>
      </c>
      <c r="C274" s="114">
        <v>46</v>
      </c>
    </row>
    <row r="275" spans="1:3" ht="19.7" customHeight="1">
      <c r="A275" s="61">
        <v>2070112</v>
      </c>
      <c r="B275" s="118" t="s">
        <v>322</v>
      </c>
      <c r="C275" s="114">
        <v>50</v>
      </c>
    </row>
    <row r="276" spans="1:3" ht="19.7" customHeight="1">
      <c r="A276" s="61">
        <v>2070199</v>
      </c>
      <c r="B276" s="118" t="s">
        <v>323</v>
      </c>
      <c r="C276" s="114">
        <v>10254</v>
      </c>
    </row>
    <row r="277" spans="1:3" ht="19.7" customHeight="1">
      <c r="A277" s="61">
        <v>20702</v>
      </c>
      <c r="B277" s="117" t="s">
        <v>324</v>
      </c>
      <c r="C277" s="114">
        <v>1097</v>
      </c>
    </row>
    <row r="278" spans="1:3" ht="19.7" customHeight="1">
      <c r="A278" s="61">
        <v>2070201</v>
      </c>
      <c r="B278" s="118" t="s">
        <v>143</v>
      </c>
      <c r="C278" s="114">
        <v>44</v>
      </c>
    </row>
    <row r="279" spans="1:3" ht="19.7" customHeight="1">
      <c r="A279" s="61">
        <v>2070202</v>
      </c>
      <c r="B279" s="118" t="s">
        <v>144</v>
      </c>
      <c r="C279" s="114">
        <v>9</v>
      </c>
    </row>
    <row r="280" spans="1:3" ht="19.7" customHeight="1">
      <c r="A280" s="61">
        <v>2070204</v>
      </c>
      <c r="B280" s="118" t="s">
        <v>325</v>
      </c>
      <c r="C280" s="114">
        <v>403</v>
      </c>
    </row>
    <row r="281" spans="1:3" ht="19.7" customHeight="1">
      <c r="A281" s="61">
        <v>2070205</v>
      </c>
      <c r="B281" s="118" t="s">
        <v>326</v>
      </c>
      <c r="C281" s="114">
        <v>400</v>
      </c>
    </row>
    <row r="282" spans="1:3" ht="19.7" customHeight="1">
      <c r="A282" s="61">
        <v>2070299</v>
      </c>
      <c r="B282" s="118" t="s">
        <v>327</v>
      </c>
      <c r="C282" s="114">
        <v>241</v>
      </c>
    </row>
    <row r="283" spans="1:3" ht="19.7" customHeight="1">
      <c r="A283" s="61">
        <v>20703</v>
      </c>
      <c r="B283" s="117" t="s">
        <v>328</v>
      </c>
      <c r="C283" s="114">
        <v>655</v>
      </c>
    </row>
    <row r="284" spans="1:3" ht="19.7" customHeight="1">
      <c r="A284" s="61">
        <v>2070301</v>
      </c>
      <c r="B284" s="118" t="s">
        <v>143</v>
      </c>
      <c r="C284" s="114">
        <v>137</v>
      </c>
    </row>
    <row r="285" spans="1:3" ht="19.7" customHeight="1">
      <c r="A285" s="61">
        <v>2070305</v>
      </c>
      <c r="B285" s="118" t="s">
        <v>329</v>
      </c>
      <c r="C285" s="114">
        <v>30</v>
      </c>
    </row>
    <row r="286" spans="1:3" ht="19.7" customHeight="1">
      <c r="A286" s="61">
        <v>2070306</v>
      </c>
      <c r="B286" s="118" t="s">
        <v>330</v>
      </c>
      <c r="C286" s="114">
        <v>26</v>
      </c>
    </row>
    <row r="287" spans="1:3" ht="19.7" customHeight="1">
      <c r="A287" s="61">
        <v>2070307</v>
      </c>
      <c r="B287" s="118" t="s">
        <v>331</v>
      </c>
      <c r="C287" s="114">
        <v>133</v>
      </c>
    </row>
    <row r="288" spans="1:3" ht="19.7" customHeight="1">
      <c r="A288" s="61">
        <v>2070308</v>
      </c>
      <c r="B288" s="118" t="s">
        <v>332</v>
      </c>
      <c r="C288" s="114">
        <v>293</v>
      </c>
    </row>
    <row r="289" spans="1:3" ht="19.7" customHeight="1">
      <c r="A289" s="64" t="s">
        <v>137</v>
      </c>
      <c r="B289" s="115" t="s">
        <v>138</v>
      </c>
      <c r="C289" s="116" t="s">
        <v>139</v>
      </c>
    </row>
    <row r="290" spans="1:3" ht="19.7" customHeight="1">
      <c r="A290" s="61">
        <v>2070399</v>
      </c>
      <c r="B290" s="118" t="s">
        <v>333</v>
      </c>
      <c r="C290" s="114">
        <v>36</v>
      </c>
    </row>
    <row r="291" spans="1:3" ht="19.7" customHeight="1">
      <c r="A291" s="61">
        <v>20704</v>
      </c>
      <c r="B291" s="117" t="s">
        <v>334</v>
      </c>
      <c r="C291" s="114">
        <v>1993</v>
      </c>
    </row>
    <row r="292" spans="1:3" ht="19.7" customHeight="1">
      <c r="A292" s="61">
        <v>2070401</v>
      </c>
      <c r="B292" s="118" t="s">
        <v>143</v>
      </c>
      <c r="C292" s="114">
        <v>20</v>
      </c>
    </row>
    <row r="293" spans="1:3" ht="19.7" customHeight="1">
      <c r="A293" s="61">
        <v>2070405</v>
      </c>
      <c r="B293" s="118" t="s">
        <v>335</v>
      </c>
      <c r="C293" s="114">
        <v>973</v>
      </c>
    </row>
    <row r="294" spans="1:3" ht="19.7" customHeight="1">
      <c r="A294" s="61">
        <v>2070406</v>
      </c>
      <c r="B294" s="118" t="s">
        <v>336</v>
      </c>
      <c r="C294" s="114">
        <v>145</v>
      </c>
    </row>
    <row r="295" spans="1:3" ht="19.7" customHeight="1">
      <c r="A295" s="61">
        <v>2070407</v>
      </c>
      <c r="B295" s="118" t="s">
        <v>337</v>
      </c>
      <c r="C295" s="114">
        <v>114</v>
      </c>
    </row>
    <row r="296" spans="1:3" ht="19.7" customHeight="1">
      <c r="A296" s="61">
        <v>2070408</v>
      </c>
      <c r="B296" s="118" t="s">
        <v>338</v>
      </c>
      <c r="C296" s="114">
        <v>355</v>
      </c>
    </row>
    <row r="297" spans="1:3" ht="19.7" customHeight="1">
      <c r="A297" s="61">
        <v>2070499</v>
      </c>
      <c r="B297" s="118" t="s">
        <v>339</v>
      </c>
      <c r="C297" s="114">
        <v>386</v>
      </c>
    </row>
    <row r="298" spans="1:3" ht="19.7" customHeight="1">
      <c r="A298" s="61">
        <v>20799</v>
      </c>
      <c r="B298" s="117" t="s">
        <v>340</v>
      </c>
      <c r="C298" s="114">
        <v>968</v>
      </c>
    </row>
    <row r="299" spans="1:3" ht="19.7" customHeight="1">
      <c r="A299" s="61">
        <v>2079999</v>
      </c>
      <c r="B299" s="118" t="s">
        <v>341</v>
      </c>
      <c r="C299" s="114">
        <v>968</v>
      </c>
    </row>
    <row r="300" spans="1:3" ht="19.7" customHeight="1">
      <c r="A300" s="61">
        <v>208</v>
      </c>
      <c r="B300" s="117" t="s">
        <v>342</v>
      </c>
      <c r="C300" s="114">
        <v>106875</v>
      </c>
    </row>
    <row r="301" spans="1:3" ht="19.7" customHeight="1">
      <c r="A301" s="61">
        <v>20801</v>
      </c>
      <c r="B301" s="117" t="s">
        <v>343</v>
      </c>
      <c r="C301" s="114">
        <v>4338</v>
      </c>
    </row>
    <row r="302" spans="1:3" ht="19.7" customHeight="1">
      <c r="A302" s="61">
        <v>2080101</v>
      </c>
      <c r="B302" s="118" t="s">
        <v>143</v>
      </c>
      <c r="C302" s="114">
        <v>2257</v>
      </c>
    </row>
    <row r="303" spans="1:3" ht="19.7" customHeight="1">
      <c r="A303" s="61">
        <v>2080102</v>
      </c>
      <c r="B303" s="118" t="s">
        <v>144</v>
      </c>
      <c r="C303" s="114">
        <v>401</v>
      </c>
    </row>
    <row r="304" spans="1:3" ht="19.7" customHeight="1">
      <c r="A304" s="61">
        <v>2080106</v>
      </c>
      <c r="B304" s="118" t="s">
        <v>344</v>
      </c>
      <c r="C304" s="114">
        <v>300</v>
      </c>
    </row>
    <row r="305" spans="1:3" ht="19.7" customHeight="1">
      <c r="A305" s="61">
        <v>2080109</v>
      </c>
      <c r="B305" s="118" t="s">
        <v>345</v>
      </c>
      <c r="C305" s="114">
        <v>1221</v>
      </c>
    </row>
    <row r="306" spans="1:3" ht="19.7" customHeight="1">
      <c r="A306" s="61">
        <v>2080112</v>
      </c>
      <c r="B306" s="118" t="s">
        <v>346</v>
      </c>
      <c r="C306" s="114">
        <v>107</v>
      </c>
    </row>
    <row r="307" spans="1:3" ht="19.7" customHeight="1">
      <c r="A307" s="61">
        <v>2080199</v>
      </c>
      <c r="B307" s="118" t="s">
        <v>347</v>
      </c>
      <c r="C307" s="114">
        <v>52</v>
      </c>
    </row>
    <row r="308" spans="1:3" ht="19.7" customHeight="1">
      <c r="A308" s="61">
        <v>20802</v>
      </c>
      <c r="B308" s="117" t="s">
        <v>348</v>
      </c>
      <c r="C308" s="114">
        <v>1139</v>
      </c>
    </row>
    <row r="309" spans="1:3" ht="19.7" customHeight="1">
      <c r="A309" s="61">
        <v>2080201</v>
      </c>
      <c r="B309" s="118" t="s">
        <v>143</v>
      </c>
      <c r="C309" s="114">
        <v>768</v>
      </c>
    </row>
    <row r="310" spans="1:3" ht="19.7" customHeight="1">
      <c r="A310" s="61">
        <v>2080202</v>
      </c>
      <c r="B310" s="118" t="s">
        <v>144</v>
      </c>
      <c r="C310" s="114">
        <v>45</v>
      </c>
    </row>
    <row r="311" spans="1:3" ht="19.7" customHeight="1">
      <c r="A311" s="61">
        <v>2080204</v>
      </c>
      <c r="B311" s="118" t="s">
        <v>349</v>
      </c>
      <c r="C311" s="114">
        <v>85</v>
      </c>
    </row>
    <row r="312" spans="1:3" ht="19.7" customHeight="1">
      <c r="A312" s="61">
        <v>2080205</v>
      </c>
      <c r="B312" s="118" t="s">
        <v>350</v>
      </c>
      <c r="C312" s="114">
        <v>32</v>
      </c>
    </row>
    <row r="313" spans="1:3" ht="19.7" customHeight="1">
      <c r="A313" s="61">
        <v>2080206</v>
      </c>
      <c r="B313" s="118" t="s">
        <v>351</v>
      </c>
      <c r="C313" s="114">
        <v>2</v>
      </c>
    </row>
    <row r="314" spans="1:3" ht="19.7" customHeight="1">
      <c r="A314" s="61">
        <v>2080207</v>
      </c>
      <c r="B314" s="118" t="s">
        <v>352</v>
      </c>
      <c r="C314" s="114">
        <v>106</v>
      </c>
    </row>
    <row r="315" spans="1:3" ht="19.7" customHeight="1">
      <c r="A315" s="61">
        <v>2080208</v>
      </c>
      <c r="B315" s="118" t="s">
        <v>353</v>
      </c>
      <c r="C315" s="114">
        <v>3</v>
      </c>
    </row>
    <row r="316" spans="1:3" ht="19.7" customHeight="1">
      <c r="A316" s="61">
        <v>2080299</v>
      </c>
      <c r="B316" s="118" t="s">
        <v>354</v>
      </c>
      <c r="C316" s="114">
        <v>98</v>
      </c>
    </row>
    <row r="317" spans="1:3" ht="19.7" customHeight="1">
      <c r="A317" s="61">
        <v>20805</v>
      </c>
      <c r="B317" s="117" t="s">
        <v>355</v>
      </c>
      <c r="C317" s="114">
        <v>19636</v>
      </c>
    </row>
    <row r="318" spans="1:3" ht="19.7" customHeight="1">
      <c r="A318" s="61">
        <v>2080501</v>
      </c>
      <c r="B318" s="118" t="s">
        <v>356</v>
      </c>
      <c r="C318" s="114">
        <v>803</v>
      </c>
    </row>
    <row r="319" spans="1:3" ht="19.7" customHeight="1">
      <c r="A319" s="61">
        <v>2080502</v>
      </c>
      <c r="B319" s="118" t="s">
        <v>357</v>
      </c>
      <c r="C319" s="114">
        <v>231</v>
      </c>
    </row>
    <row r="320" spans="1:3" ht="19.7" customHeight="1">
      <c r="A320" s="61">
        <v>2080507</v>
      </c>
      <c r="B320" s="118" t="s">
        <v>358</v>
      </c>
      <c r="C320" s="114">
        <v>18583</v>
      </c>
    </row>
    <row r="321" spans="1:3" ht="19.7" customHeight="1">
      <c r="A321" s="61">
        <v>2080599</v>
      </c>
      <c r="B321" s="118" t="s">
        <v>359</v>
      </c>
      <c r="C321" s="114">
        <v>19</v>
      </c>
    </row>
    <row r="322" spans="1:3" ht="19.7" customHeight="1">
      <c r="A322" s="61">
        <v>20806</v>
      </c>
      <c r="B322" s="117" t="s">
        <v>360</v>
      </c>
      <c r="C322" s="114">
        <v>10530</v>
      </c>
    </row>
    <row r="323" spans="1:3" ht="19.7" customHeight="1">
      <c r="A323" s="61">
        <v>2080699</v>
      </c>
      <c r="B323" s="118" t="s">
        <v>361</v>
      </c>
      <c r="C323" s="114">
        <v>10530</v>
      </c>
    </row>
    <row r="324" spans="1:3" ht="19.7" customHeight="1">
      <c r="A324" s="61">
        <v>20807</v>
      </c>
      <c r="B324" s="117" t="s">
        <v>362</v>
      </c>
      <c r="C324" s="114">
        <v>10648</v>
      </c>
    </row>
    <row r="325" spans="1:3" ht="19.7" customHeight="1">
      <c r="A325" s="64" t="s">
        <v>137</v>
      </c>
      <c r="B325" s="115" t="s">
        <v>138</v>
      </c>
      <c r="C325" s="116" t="s">
        <v>139</v>
      </c>
    </row>
    <row r="326" spans="1:3" ht="19.7" customHeight="1">
      <c r="A326" s="61">
        <v>2080701</v>
      </c>
      <c r="B326" s="118" t="s">
        <v>363</v>
      </c>
      <c r="C326" s="114">
        <v>20</v>
      </c>
    </row>
    <row r="327" spans="1:3" ht="19.7" customHeight="1">
      <c r="A327" s="61">
        <v>2080702</v>
      </c>
      <c r="B327" s="118" t="s">
        <v>364</v>
      </c>
      <c r="C327" s="114">
        <v>68</v>
      </c>
    </row>
    <row r="328" spans="1:3" ht="19.7" customHeight="1">
      <c r="A328" s="61">
        <v>2080704</v>
      </c>
      <c r="B328" s="118" t="s">
        <v>365</v>
      </c>
      <c r="C328" s="114">
        <v>3000</v>
      </c>
    </row>
    <row r="329" spans="1:3" ht="19.7" customHeight="1">
      <c r="A329" s="61">
        <v>2080799</v>
      </c>
      <c r="B329" s="118" t="s">
        <v>366</v>
      </c>
      <c r="C329" s="114">
        <v>7560</v>
      </c>
    </row>
    <row r="330" spans="1:3" ht="19.7" customHeight="1">
      <c r="A330" s="61">
        <v>20808</v>
      </c>
      <c r="B330" s="117" t="s">
        <v>367</v>
      </c>
      <c r="C330" s="114">
        <v>2502</v>
      </c>
    </row>
    <row r="331" spans="1:3" ht="19.7" customHeight="1">
      <c r="A331" s="61">
        <v>2080801</v>
      </c>
      <c r="B331" s="118" t="s">
        <v>368</v>
      </c>
      <c r="C331" s="114">
        <v>1023</v>
      </c>
    </row>
    <row r="332" spans="1:3" ht="19.7" customHeight="1">
      <c r="A332" s="61">
        <v>2080804</v>
      </c>
      <c r="B332" s="118" t="s">
        <v>369</v>
      </c>
      <c r="C332" s="114">
        <v>675</v>
      </c>
    </row>
    <row r="333" spans="1:3" ht="19.7" customHeight="1">
      <c r="A333" s="61">
        <v>2080899</v>
      </c>
      <c r="B333" s="118" t="s">
        <v>370</v>
      </c>
      <c r="C333" s="114">
        <v>804</v>
      </c>
    </row>
    <row r="334" spans="1:3" ht="19.7" customHeight="1">
      <c r="A334" s="61">
        <v>20809</v>
      </c>
      <c r="B334" s="117" t="s">
        <v>371</v>
      </c>
      <c r="C334" s="114">
        <v>3460</v>
      </c>
    </row>
    <row r="335" spans="1:3" ht="19.7" customHeight="1">
      <c r="A335" s="61">
        <v>2080901</v>
      </c>
      <c r="B335" s="118" t="s">
        <v>372</v>
      </c>
      <c r="C335" s="114">
        <v>28</v>
      </c>
    </row>
    <row r="336" spans="1:3" ht="19.7" customHeight="1">
      <c r="A336" s="61">
        <v>2080902</v>
      </c>
      <c r="B336" s="118" t="s">
        <v>373</v>
      </c>
      <c r="C336" s="114">
        <v>2600</v>
      </c>
    </row>
    <row r="337" spans="1:3" ht="19.7" customHeight="1">
      <c r="A337" s="61">
        <v>2080903</v>
      </c>
      <c r="B337" s="118" t="s">
        <v>374</v>
      </c>
      <c r="C337" s="114">
        <v>750</v>
      </c>
    </row>
    <row r="338" spans="1:3" ht="19.7" customHeight="1">
      <c r="A338" s="61">
        <v>2080904</v>
      </c>
      <c r="B338" s="118" t="s">
        <v>375</v>
      </c>
      <c r="C338" s="114">
        <v>52</v>
      </c>
    </row>
    <row r="339" spans="1:3" ht="19.7" customHeight="1">
      <c r="A339" s="61">
        <v>2080999</v>
      </c>
      <c r="B339" s="118" t="s">
        <v>376</v>
      </c>
      <c r="C339" s="114">
        <v>30</v>
      </c>
    </row>
    <row r="340" spans="1:3" ht="19.7" customHeight="1">
      <c r="A340" s="61">
        <v>20810</v>
      </c>
      <c r="B340" s="117" t="s">
        <v>377</v>
      </c>
      <c r="C340" s="114">
        <v>695</v>
      </c>
    </row>
    <row r="341" spans="1:3" ht="19.7" customHeight="1">
      <c r="A341" s="61">
        <v>2081001</v>
      </c>
      <c r="B341" s="118" t="s">
        <v>378</v>
      </c>
      <c r="C341" s="114">
        <v>101</v>
      </c>
    </row>
    <row r="342" spans="1:3" ht="19.7" customHeight="1">
      <c r="A342" s="61">
        <v>2081002</v>
      </c>
      <c r="B342" s="118" t="s">
        <v>379</v>
      </c>
      <c r="C342" s="114">
        <v>402</v>
      </c>
    </row>
    <row r="343" spans="1:3" ht="19.7" customHeight="1">
      <c r="A343" s="61">
        <v>2081004</v>
      </c>
      <c r="B343" s="118" t="s">
        <v>380</v>
      </c>
      <c r="C343" s="114">
        <v>187</v>
      </c>
    </row>
    <row r="344" spans="1:3" ht="19.7" customHeight="1">
      <c r="A344" s="61">
        <v>2081099</v>
      </c>
      <c r="B344" s="118" t="s">
        <v>381</v>
      </c>
      <c r="C344" s="114">
        <v>5</v>
      </c>
    </row>
    <row r="345" spans="1:3" ht="19.7" customHeight="1">
      <c r="A345" s="61">
        <v>20811</v>
      </c>
      <c r="B345" s="117" t="s">
        <v>382</v>
      </c>
      <c r="C345" s="114">
        <v>1139</v>
      </c>
    </row>
    <row r="346" spans="1:3" ht="19.7" customHeight="1">
      <c r="A346" s="61">
        <v>2081101</v>
      </c>
      <c r="B346" s="118" t="s">
        <v>143</v>
      </c>
      <c r="C346" s="114">
        <v>291</v>
      </c>
    </row>
    <row r="347" spans="1:3" ht="19.7" customHeight="1">
      <c r="A347" s="61">
        <v>2081102</v>
      </c>
      <c r="B347" s="118" t="s">
        <v>144</v>
      </c>
      <c r="C347" s="114">
        <v>83</v>
      </c>
    </row>
    <row r="348" spans="1:3" ht="19.7" customHeight="1">
      <c r="A348" s="61">
        <v>2081104</v>
      </c>
      <c r="B348" s="118" t="s">
        <v>383</v>
      </c>
      <c r="C348" s="114">
        <v>191</v>
      </c>
    </row>
    <row r="349" spans="1:3" ht="19.7" customHeight="1">
      <c r="A349" s="61">
        <v>2081105</v>
      </c>
      <c r="B349" s="118" t="s">
        <v>384</v>
      </c>
      <c r="C349" s="114">
        <v>47</v>
      </c>
    </row>
    <row r="350" spans="1:3" ht="19.7" customHeight="1">
      <c r="A350" s="61">
        <v>2081106</v>
      </c>
      <c r="B350" s="118" t="s">
        <v>385</v>
      </c>
      <c r="C350" s="114">
        <v>46</v>
      </c>
    </row>
    <row r="351" spans="1:3" ht="19.7" customHeight="1">
      <c r="A351" s="61">
        <v>2081199</v>
      </c>
      <c r="B351" s="118" t="s">
        <v>386</v>
      </c>
      <c r="C351" s="114">
        <v>481</v>
      </c>
    </row>
    <row r="352" spans="1:3" ht="19.7" customHeight="1">
      <c r="A352" s="61">
        <v>20815</v>
      </c>
      <c r="B352" s="117" t="s">
        <v>387</v>
      </c>
      <c r="C352" s="114">
        <v>2</v>
      </c>
    </row>
    <row r="353" spans="1:3" ht="19.7" customHeight="1">
      <c r="A353" s="61">
        <v>2081599</v>
      </c>
      <c r="B353" s="118" t="s">
        <v>388</v>
      </c>
      <c r="C353" s="114">
        <v>2</v>
      </c>
    </row>
    <row r="354" spans="1:3" ht="19.7" customHeight="1">
      <c r="A354" s="61">
        <v>20816</v>
      </c>
      <c r="B354" s="117" t="s">
        <v>389</v>
      </c>
      <c r="C354" s="114">
        <v>97</v>
      </c>
    </row>
    <row r="355" spans="1:3" ht="19.7" customHeight="1">
      <c r="A355" s="61">
        <v>2081601</v>
      </c>
      <c r="B355" s="118" t="s">
        <v>143</v>
      </c>
      <c r="C355" s="114">
        <v>38</v>
      </c>
    </row>
    <row r="356" spans="1:3" ht="19.7" customHeight="1">
      <c r="A356" s="61">
        <v>2081602</v>
      </c>
      <c r="B356" s="118" t="s">
        <v>144</v>
      </c>
      <c r="C356" s="114">
        <v>59</v>
      </c>
    </row>
    <row r="357" spans="1:3" ht="19.7" customHeight="1">
      <c r="A357" s="61">
        <v>20819</v>
      </c>
      <c r="B357" s="117" t="s">
        <v>390</v>
      </c>
      <c r="C357" s="114">
        <v>3</v>
      </c>
    </row>
    <row r="358" spans="1:3" ht="19.7" customHeight="1">
      <c r="A358" s="61">
        <v>2081901</v>
      </c>
      <c r="B358" s="118" t="s">
        <v>391</v>
      </c>
      <c r="C358" s="114">
        <v>3</v>
      </c>
    </row>
    <row r="359" spans="1:3" ht="19.7" customHeight="1">
      <c r="A359" s="61">
        <v>20820</v>
      </c>
      <c r="B359" s="117" t="s">
        <v>392</v>
      </c>
      <c r="C359" s="114">
        <v>631</v>
      </c>
    </row>
    <row r="360" spans="1:3" ht="19.7" customHeight="1">
      <c r="A360" s="61">
        <v>2082001</v>
      </c>
      <c r="B360" s="118" t="s">
        <v>393</v>
      </c>
      <c r="C360" s="114">
        <v>116</v>
      </c>
    </row>
    <row r="361" spans="1:3" ht="19.7" customHeight="1">
      <c r="A361" s="64" t="s">
        <v>137</v>
      </c>
      <c r="B361" s="115" t="s">
        <v>138</v>
      </c>
      <c r="C361" s="116" t="s">
        <v>139</v>
      </c>
    </row>
    <row r="362" spans="1:3" ht="19.7" customHeight="1">
      <c r="A362" s="61">
        <v>2082002</v>
      </c>
      <c r="B362" s="118" t="s">
        <v>394</v>
      </c>
      <c r="C362" s="114">
        <v>515</v>
      </c>
    </row>
    <row r="363" spans="1:3" ht="19.7" customHeight="1">
      <c r="A363" s="61">
        <v>20826</v>
      </c>
      <c r="B363" s="117" t="s">
        <v>395</v>
      </c>
      <c r="C363" s="114">
        <v>49436</v>
      </c>
    </row>
    <row r="364" spans="1:3" ht="19.7" customHeight="1">
      <c r="A364" s="61">
        <v>2082601</v>
      </c>
      <c r="B364" s="118" t="s">
        <v>396</v>
      </c>
      <c r="C364" s="114">
        <v>49246</v>
      </c>
    </row>
    <row r="365" spans="1:3" ht="19.7" customHeight="1">
      <c r="A365" s="61">
        <v>2082602</v>
      </c>
      <c r="B365" s="118" t="s">
        <v>397</v>
      </c>
      <c r="C365" s="114">
        <v>119</v>
      </c>
    </row>
    <row r="366" spans="1:3" ht="19.7" customHeight="1">
      <c r="A366" s="61">
        <v>2082699</v>
      </c>
      <c r="B366" s="118" t="s">
        <v>398</v>
      </c>
      <c r="C366" s="114">
        <v>71</v>
      </c>
    </row>
    <row r="367" spans="1:3" ht="19.7" customHeight="1">
      <c r="A367" s="61">
        <v>20827</v>
      </c>
      <c r="B367" s="117" t="s">
        <v>399</v>
      </c>
      <c r="C367" s="114">
        <v>282</v>
      </c>
    </row>
    <row r="368" spans="1:3" ht="19.7" customHeight="1">
      <c r="A368" s="61">
        <v>2082702</v>
      </c>
      <c r="B368" s="118" t="s">
        <v>400</v>
      </c>
      <c r="C368" s="114">
        <v>118</v>
      </c>
    </row>
    <row r="369" spans="1:3" ht="19.7" customHeight="1">
      <c r="A369" s="61">
        <v>2082799</v>
      </c>
      <c r="B369" s="118" t="s">
        <v>401</v>
      </c>
      <c r="C369" s="114">
        <v>164</v>
      </c>
    </row>
    <row r="370" spans="1:3" ht="19.7" customHeight="1">
      <c r="A370" s="61">
        <v>20899</v>
      </c>
      <c r="B370" s="117" t="s">
        <v>402</v>
      </c>
      <c r="C370" s="114">
        <v>2337</v>
      </c>
    </row>
    <row r="371" spans="1:3" ht="19.7" customHeight="1">
      <c r="A371" s="61">
        <v>2089901</v>
      </c>
      <c r="B371" s="118" t="s">
        <v>403</v>
      </c>
      <c r="C371" s="114">
        <v>2337</v>
      </c>
    </row>
    <row r="372" spans="1:3" ht="19.7" customHeight="1">
      <c r="A372" s="61">
        <v>210</v>
      </c>
      <c r="B372" s="117" t="s">
        <v>404</v>
      </c>
      <c r="C372" s="114">
        <v>20471</v>
      </c>
    </row>
    <row r="373" spans="1:3" ht="19.7" customHeight="1">
      <c r="A373" s="61">
        <v>21001</v>
      </c>
      <c r="B373" s="117" t="s">
        <v>405</v>
      </c>
      <c r="C373" s="114">
        <v>1990</v>
      </c>
    </row>
    <row r="374" spans="1:3" ht="19.7" customHeight="1">
      <c r="A374" s="61">
        <v>2100101</v>
      </c>
      <c r="B374" s="118" t="s">
        <v>143</v>
      </c>
      <c r="C374" s="114">
        <v>1504</v>
      </c>
    </row>
    <row r="375" spans="1:3" ht="19.7" customHeight="1">
      <c r="A375" s="61">
        <v>2100102</v>
      </c>
      <c r="B375" s="118" t="s">
        <v>144</v>
      </c>
      <c r="C375" s="114">
        <v>275</v>
      </c>
    </row>
    <row r="376" spans="1:3" ht="19.7" customHeight="1">
      <c r="A376" s="61">
        <v>2100199</v>
      </c>
      <c r="B376" s="118" t="s">
        <v>406</v>
      </c>
      <c r="C376" s="114">
        <v>211</v>
      </c>
    </row>
    <row r="377" spans="1:3" ht="19.7" customHeight="1">
      <c r="A377" s="61">
        <v>21002</v>
      </c>
      <c r="B377" s="117" t="s">
        <v>407</v>
      </c>
      <c r="C377" s="114">
        <v>3431</v>
      </c>
    </row>
    <row r="378" spans="1:3" ht="19.7" customHeight="1">
      <c r="A378" s="61">
        <v>2100201</v>
      </c>
      <c r="B378" s="118" t="s">
        <v>408</v>
      </c>
      <c r="C378" s="114">
        <v>833</v>
      </c>
    </row>
    <row r="379" spans="1:3" ht="19.7" customHeight="1">
      <c r="A379" s="61">
        <v>2100202</v>
      </c>
      <c r="B379" s="118" t="s">
        <v>409</v>
      </c>
      <c r="C379" s="114">
        <v>287</v>
      </c>
    </row>
    <row r="380" spans="1:3" ht="19.7" customHeight="1">
      <c r="A380" s="61">
        <v>2100203</v>
      </c>
      <c r="B380" s="118" t="s">
        <v>410</v>
      </c>
      <c r="C380" s="114">
        <v>1426</v>
      </c>
    </row>
    <row r="381" spans="1:3" ht="19.7" customHeight="1">
      <c r="A381" s="61">
        <v>2100205</v>
      </c>
      <c r="B381" s="118" t="s">
        <v>411</v>
      </c>
      <c r="C381" s="114">
        <v>2</v>
      </c>
    </row>
    <row r="382" spans="1:3" ht="19.7" customHeight="1">
      <c r="A382" s="61">
        <v>2100207</v>
      </c>
      <c r="B382" s="118" t="s">
        <v>412</v>
      </c>
      <c r="C382" s="114">
        <v>87</v>
      </c>
    </row>
    <row r="383" spans="1:3" ht="19.7" customHeight="1">
      <c r="A383" s="61">
        <v>2100208</v>
      </c>
      <c r="B383" s="118" t="s">
        <v>413</v>
      </c>
      <c r="C383" s="114">
        <v>10</v>
      </c>
    </row>
    <row r="384" spans="1:3" ht="19.7" customHeight="1">
      <c r="A384" s="61">
        <v>2100299</v>
      </c>
      <c r="B384" s="118" t="s">
        <v>414</v>
      </c>
      <c r="C384" s="114">
        <v>786</v>
      </c>
    </row>
    <row r="385" spans="1:3" ht="19.7" customHeight="1">
      <c r="A385" s="61">
        <v>21004</v>
      </c>
      <c r="B385" s="117" t="s">
        <v>415</v>
      </c>
      <c r="C385" s="114">
        <v>4203</v>
      </c>
    </row>
    <row r="386" spans="1:3" ht="19.7" customHeight="1">
      <c r="A386" s="61">
        <v>2100401</v>
      </c>
      <c r="B386" s="118" t="s">
        <v>416</v>
      </c>
      <c r="C386" s="114">
        <v>930</v>
      </c>
    </row>
    <row r="387" spans="1:3" ht="19.7" customHeight="1">
      <c r="A387" s="61">
        <v>2100402</v>
      </c>
      <c r="B387" s="118" t="s">
        <v>417</v>
      </c>
      <c r="C387" s="114">
        <v>366</v>
      </c>
    </row>
    <row r="388" spans="1:3" ht="19.7" customHeight="1">
      <c r="A388" s="61">
        <v>2100403</v>
      </c>
      <c r="B388" s="118" t="s">
        <v>418</v>
      </c>
      <c r="C388" s="114">
        <v>581</v>
      </c>
    </row>
    <row r="389" spans="1:3" ht="19.7" customHeight="1">
      <c r="A389" s="61">
        <v>2100405</v>
      </c>
      <c r="B389" s="118" t="s">
        <v>419</v>
      </c>
      <c r="C389" s="114">
        <v>102</v>
      </c>
    </row>
    <row r="390" spans="1:3" ht="19.7" customHeight="1">
      <c r="A390" s="61">
        <v>2100406</v>
      </c>
      <c r="B390" s="118" t="s">
        <v>420</v>
      </c>
      <c r="C390" s="114">
        <v>168</v>
      </c>
    </row>
    <row r="391" spans="1:3" ht="19.7" customHeight="1">
      <c r="A391" s="61">
        <v>2100408</v>
      </c>
      <c r="B391" s="118" t="s">
        <v>421</v>
      </c>
      <c r="C391" s="114">
        <v>10</v>
      </c>
    </row>
    <row r="392" spans="1:3" ht="19.7" customHeight="1">
      <c r="A392" s="61">
        <v>2100409</v>
      </c>
      <c r="B392" s="118" t="s">
        <v>422</v>
      </c>
      <c r="C392" s="114">
        <v>1824</v>
      </c>
    </row>
    <row r="393" spans="1:3" ht="19.7" customHeight="1">
      <c r="A393" s="61">
        <v>2100410</v>
      </c>
      <c r="B393" s="118" t="s">
        <v>423</v>
      </c>
      <c r="C393" s="114">
        <v>23</v>
      </c>
    </row>
    <row r="394" spans="1:3" ht="19.7" customHeight="1">
      <c r="A394" s="61">
        <v>2100499</v>
      </c>
      <c r="B394" s="118" t="s">
        <v>424</v>
      </c>
      <c r="C394" s="114">
        <v>199</v>
      </c>
    </row>
    <row r="395" spans="1:3" ht="19.7" customHeight="1">
      <c r="A395" s="61">
        <v>21006</v>
      </c>
      <c r="B395" s="117" t="s">
        <v>425</v>
      </c>
      <c r="C395" s="114">
        <v>41</v>
      </c>
    </row>
    <row r="396" spans="1:3" ht="19.7" customHeight="1">
      <c r="A396" s="61">
        <v>2100601</v>
      </c>
      <c r="B396" s="118" t="s">
        <v>426</v>
      </c>
      <c r="C396" s="114">
        <v>33</v>
      </c>
    </row>
    <row r="397" spans="1:3" ht="19.7" customHeight="1">
      <c r="A397" s="64" t="s">
        <v>137</v>
      </c>
      <c r="B397" s="115" t="s">
        <v>138</v>
      </c>
      <c r="C397" s="116" t="s">
        <v>139</v>
      </c>
    </row>
    <row r="398" spans="1:3" ht="19.7" customHeight="1">
      <c r="A398" s="61">
        <v>2100699</v>
      </c>
      <c r="B398" s="118" t="s">
        <v>427</v>
      </c>
      <c r="C398" s="114">
        <v>8</v>
      </c>
    </row>
    <row r="399" spans="1:3" ht="19.7" customHeight="1">
      <c r="A399" s="61">
        <v>21007</v>
      </c>
      <c r="B399" s="117" t="s">
        <v>428</v>
      </c>
      <c r="C399" s="114">
        <v>2581</v>
      </c>
    </row>
    <row r="400" spans="1:3" ht="19.7" customHeight="1">
      <c r="A400" s="61">
        <v>2100717</v>
      </c>
      <c r="B400" s="118" t="s">
        <v>429</v>
      </c>
      <c r="C400" s="114">
        <v>939</v>
      </c>
    </row>
    <row r="401" spans="1:3" ht="19.7" customHeight="1">
      <c r="A401" s="61">
        <v>2100799</v>
      </c>
      <c r="B401" s="118" t="s">
        <v>430</v>
      </c>
      <c r="C401" s="114">
        <v>1642</v>
      </c>
    </row>
    <row r="402" spans="1:3" ht="19.7" customHeight="1">
      <c r="A402" s="61">
        <v>21010</v>
      </c>
      <c r="B402" s="117" t="s">
        <v>431</v>
      </c>
      <c r="C402" s="114">
        <v>2385</v>
      </c>
    </row>
    <row r="403" spans="1:3" ht="19.7" customHeight="1">
      <c r="A403" s="61">
        <v>2101001</v>
      </c>
      <c r="B403" s="118" t="s">
        <v>143</v>
      </c>
      <c r="C403" s="114">
        <v>973</v>
      </c>
    </row>
    <row r="404" spans="1:3" ht="19.7" customHeight="1">
      <c r="A404" s="61">
        <v>2101002</v>
      </c>
      <c r="B404" s="118" t="s">
        <v>144</v>
      </c>
      <c r="C404" s="114">
        <v>283</v>
      </c>
    </row>
    <row r="405" spans="1:3" ht="19.7" customHeight="1">
      <c r="A405" s="61">
        <v>2101012</v>
      </c>
      <c r="B405" s="118" t="s">
        <v>432</v>
      </c>
      <c r="C405" s="114">
        <v>79</v>
      </c>
    </row>
    <row r="406" spans="1:3" ht="19.7" customHeight="1">
      <c r="A406" s="61">
        <v>2101015</v>
      </c>
      <c r="B406" s="118" t="s">
        <v>433</v>
      </c>
      <c r="C406" s="114">
        <v>1</v>
      </c>
    </row>
    <row r="407" spans="1:3" ht="19.7" customHeight="1">
      <c r="A407" s="61">
        <v>2101016</v>
      </c>
      <c r="B407" s="118" t="s">
        <v>434</v>
      </c>
      <c r="C407" s="114">
        <v>126</v>
      </c>
    </row>
    <row r="408" spans="1:3" ht="19.7" customHeight="1">
      <c r="A408" s="61">
        <v>2101050</v>
      </c>
      <c r="B408" s="118" t="s">
        <v>147</v>
      </c>
      <c r="C408" s="114">
        <v>377</v>
      </c>
    </row>
    <row r="409" spans="1:3" ht="19.7" customHeight="1">
      <c r="A409" s="61">
        <v>2101099</v>
      </c>
      <c r="B409" s="118" t="s">
        <v>435</v>
      </c>
      <c r="C409" s="114">
        <v>546</v>
      </c>
    </row>
    <row r="410" spans="1:3" ht="19.7" customHeight="1">
      <c r="A410" s="61">
        <v>21011</v>
      </c>
      <c r="B410" s="117" t="s">
        <v>436</v>
      </c>
      <c r="C410" s="114">
        <v>3699</v>
      </c>
    </row>
    <row r="411" spans="1:3" ht="19.7" customHeight="1">
      <c r="A411" s="61">
        <v>2101101</v>
      </c>
      <c r="B411" s="118" t="s">
        <v>437</v>
      </c>
      <c r="C411" s="114">
        <v>3037</v>
      </c>
    </row>
    <row r="412" spans="1:3" ht="19.7" customHeight="1">
      <c r="A412" s="61">
        <v>2101102</v>
      </c>
      <c r="B412" s="118" t="s">
        <v>438</v>
      </c>
      <c r="C412" s="114">
        <v>662</v>
      </c>
    </row>
    <row r="413" spans="1:3" ht="19.7" customHeight="1">
      <c r="A413" s="61">
        <v>21012</v>
      </c>
      <c r="B413" s="117" t="s">
        <v>439</v>
      </c>
      <c r="C413" s="114">
        <v>1500</v>
      </c>
    </row>
    <row r="414" spans="1:3" ht="19.7" customHeight="1">
      <c r="A414" s="61">
        <v>2101299</v>
      </c>
      <c r="B414" s="118" t="s">
        <v>440</v>
      </c>
      <c r="C414" s="114">
        <v>1500</v>
      </c>
    </row>
    <row r="415" spans="1:3" ht="19.7" customHeight="1">
      <c r="A415" s="61">
        <v>21013</v>
      </c>
      <c r="B415" s="117" t="s">
        <v>441</v>
      </c>
      <c r="C415" s="114">
        <v>352</v>
      </c>
    </row>
    <row r="416" spans="1:3" ht="19.7" customHeight="1">
      <c r="A416" s="61">
        <v>2101301</v>
      </c>
      <c r="B416" s="118" t="s">
        <v>442</v>
      </c>
      <c r="C416" s="114">
        <v>48</v>
      </c>
    </row>
    <row r="417" spans="1:3" ht="19.7" customHeight="1">
      <c r="A417" s="61">
        <v>2101302</v>
      </c>
      <c r="B417" s="118" t="s">
        <v>443</v>
      </c>
      <c r="C417" s="114">
        <v>304</v>
      </c>
    </row>
    <row r="418" spans="1:3" ht="19.7" customHeight="1">
      <c r="A418" s="61">
        <v>21014</v>
      </c>
      <c r="B418" s="117" t="s">
        <v>444</v>
      </c>
      <c r="C418" s="114">
        <v>223</v>
      </c>
    </row>
    <row r="419" spans="1:3" ht="19.7" customHeight="1">
      <c r="A419" s="61">
        <v>2101401</v>
      </c>
      <c r="B419" s="118" t="s">
        <v>445</v>
      </c>
      <c r="C419" s="114">
        <v>223</v>
      </c>
    </row>
    <row r="420" spans="1:3" ht="19.7" customHeight="1">
      <c r="A420" s="61">
        <v>21099</v>
      </c>
      <c r="B420" s="117" t="s">
        <v>446</v>
      </c>
      <c r="C420" s="114">
        <v>66</v>
      </c>
    </row>
    <row r="421" spans="1:3" ht="19.7" customHeight="1">
      <c r="A421" s="61">
        <v>2109901</v>
      </c>
      <c r="B421" s="118" t="s">
        <v>447</v>
      </c>
      <c r="C421" s="114">
        <v>66</v>
      </c>
    </row>
    <row r="422" spans="1:3" ht="19.7" customHeight="1">
      <c r="A422" s="61">
        <v>211</v>
      </c>
      <c r="B422" s="117" t="s">
        <v>448</v>
      </c>
      <c r="C422" s="114">
        <v>15420</v>
      </c>
    </row>
    <row r="423" spans="1:3" ht="19.7" customHeight="1">
      <c r="A423" s="61">
        <v>21101</v>
      </c>
      <c r="B423" s="117" t="s">
        <v>449</v>
      </c>
      <c r="C423" s="114">
        <v>2872</v>
      </c>
    </row>
    <row r="424" spans="1:3" ht="19.7" customHeight="1">
      <c r="A424" s="61">
        <v>2110101</v>
      </c>
      <c r="B424" s="118" t="s">
        <v>143</v>
      </c>
      <c r="C424" s="114">
        <v>1887</v>
      </c>
    </row>
    <row r="425" spans="1:3" ht="19.7" customHeight="1">
      <c r="A425" s="61">
        <v>2110102</v>
      </c>
      <c r="B425" s="118" t="s">
        <v>144</v>
      </c>
      <c r="C425" s="114">
        <v>148</v>
      </c>
    </row>
    <row r="426" spans="1:3" ht="19.7" customHeight="1">
      <c r="A426" s="61">
        <v>2110104</v>
      </c>
      <c r="B426" s="118" t="s">
        <v>450</v>
      </c>
      <c r="C426" s="114">
        <v>8</v>
      </c>
    </row>
    <row r="427" spans="1:3" ht="19.7" customHeight="1">
      <c r="A427" s="61">
        <v>2110199</v>
      </c>
      <c r="B427" s="118" t="s">
        <v>451</v>
      </c>
      <c r="C427" s="114">
        <v>829</v>
      </c>
    </row>
    <row r="428" spans="1:3" ht="19.7" customHeight="1">
      <c r="A428" s="61">
        <v>21102</v>
      </c>
      <c r="B428" s="117" t="s">
        <v>452</v>
      </c>
      <c r="C428" s="114">
        <v>533</v>
      </c>
    </row>
    <row r="429" spans="1:3" ht="19.7" customHeight="1">
      <c r="A429" s="61">
        <v>2110203</v>
      </c>
      <c r="B429" s="118" t="s">
        <v>453</v>
      </c>
      <c r="C429" s="114">
        <v>531</v>
      </c>
    </row>
    <row r="430" spans="1:3" ht="19.7" customHeight="1">
      <c r="A430" s="61">
        <v>2110299</v>
      </c>
      <c r="B430" s="118" t="s">
        <v>454</v>
      </c>
      <c r="C430" s="114">
        <v>2</v>
      </c>
    </row>
    <row r="431" spans="1:3" ht="19.7" customHeight="1">
      <c r="A431" s="61">
        <v>21103</v>
      </c>
      <c r="B431" s="117" t="s">
        <v>455</v>
      </c>
      <c r="C431" s="114">
        <v>944</v>
      </c>
    </row>
    <row r="432" spans="1:3" ht="19.7" customHeight="1">
      <c r="A432" s="61">
        <v>2110301</v>
      </c>
      <c r="B432" s="118" t="s">
        <v>456</v>
      </c>
      <c r="C432" s="114">
        <v>590</v>
      </c>
    </row>
    <row r="433" spans="1:3" ht="19.7" customHeight="1">
      <c r="A433" s="64" t="s">
        <v>137</v>
      </c>
      <c r="B433" s="115" t="s">
        <v>138</v>
      </c>
      <c r="C433" s="116" t="s">
        <v>139</v>
      </c>
    </row>
    <row r="434" spans="1:3" ht="19.7" customHeight="1">
      <c r="A434" s="61">
        <v>2110399</v>
      </c>
      <c r="B434" s="118" t="s">
        <v>457</v>
      </c>
      <c r="C434" s="114">
        <v>354</v>
      </c>
    </row>
    <row r="435" spans="1:3" ht="19.7" customHeight="1">
      <c r="A435" s="61">
        <v>21104</v>
      </c>
      <c r="B435" s="117" t="s">
        <v>458</v>
      </c>
      <c r="C435" s="114">
        <v>7</v>
      </c>
    </row>
    <row r="436" spans="1:3" ht="19.7" customHeight="1">
      <c r="A436" s="61">
        <v>2110402</v>
      </c>
      <c r="B436" s="118" t="s">
        <v>459</v>
      </c>
      <c r="C436" s="114">
        <v>7</v>
      </c>
    </row>
    <row r="437" spans="1:3" ht="19.7" customHeight="1">
      <c r="A437" s="61">
        <v>21105</v>
      </c>
      <c r="B437" s="117" t="s">
        <v>460</v>
      </c>
      <c r="C437" s="114">
        <v>6</v>
      </c>
    </row>
    <row r="438" spans="1:3" ht="19.7" customHeight="1">
      <c r="A438" s="61">
        <v>2110501</v>
      </c>
      <c r="B438" s="118" t="s">
        <v>461</v>
      </c>
      <c r="C438" s="114">
        <v>6</v>
      </c>
    </row>
    <row r="439" spans="1:3" ht="19.7" customHeight="1">
      <c r="A439" s="61">
        <v>21106</v>
      </c>
      <c r="B439" s="117" t="s">
        <v>462</v>
      </c>
      <c r="C439" s="114">
        <v>8</v>
      </c>
    </row>
    <row r="440" spans="1:3" ht="19.7" customHeight="1">
      <c r="A440" s="61">
        <v>2110699</v>
      </c>
      <c r="B440" s="118" t="s">
        <v>463</v>
      </c>
      <c r="C440" s="114">
        <v>8</v>
      </c>
    </row>
    <row r="441" spans="1:3" ht="19.7" customHeight="1">
      <c r="A441" s="61">
        <v>21111</v>
      </c>
      <c r="B441" s="117" t="s">
        <v>464</v>
      </c>
      <c r="C441" s="114">
        <v>71</v>
      </c>
    </row>
    <row r="442" spans="1:3" ht="19.7" customHeight="1">
      <c r="A442" s="61">
        <v>2111101</v>
      </c>
      <c r="B442" s="118" t="s">
        <v>465</v>
      </c>
      <c r="C442" s="114">
        <v>41</v>
      </c>
    </row>
    <row r="443" spans="1:3" ht="19.7" customHeight="1">
      <c r="A443" s="61">
        <v>2111102</v>
      </c>
      <c r="B443" s="118" t="s">
        <v>466</v>
      </c>
      <c r="C443" s="114">
        <v>30</v>
      </c>
    </row>
    <row r="444" spans="1:3" ht="19.7" customHeight="1">
      <c r="A444" s="61">
        <v>21112</v>
      </c>
      <c r="B444" s="117" t="s">
        <v>467</v>
      </c>
      <c r="C444" s="114">
        <v>20</v>
      </c>
    </row>
    <row r="445" spans="1:3" ht="19.7" customHeight="1">
      <c r="A445" s="61">
        <v>2111201</v>
      </c>
      <c r="B445" s="118" t="s">
        <v>468</v>
      </c>
      <c r="C445" s="114">
        <v>20</v>
      </c>
    </row>
    <row r="446" spans="1:3" ht="19.7" customHeight="1">
      <c r="A446" s="61">
        <v>21113</v>
      </c>
      <c r="B446" s="117" t="s">
        <v>469</v>
      </c>
      <c r="C446" s="114">
        <v>800</v>
      </c>
    </row>
    <row r="447" spans="1:3" ht="19.7" customHeight="1">
      <c r="A447" s="61">
        <v>2111301</v>
      </c>
      <c r="B447" s="118" t="s">
        <v>470</v>
      </c>
      <c r="C447" s="114">
        <v>800</v>
      </c>
    </row>
    <row r="448" spans="1:3" ht="19.7" customHeight="1">
      <c r="A448" s="61">
        <v>21199</v>
      </c>
      <c r="B448" s="117" t="s">
        <v>471</v>
      </c>
      <c r="C448" s="114">
        <v>10159</v>
      </c>
    </row>
    <row r="449" spans="1:3" ht="19.7" customHeight="1">
      <c r="A449" s="61">
        <v>2119901</v>
      </c>
      <c r="B449" s="118" t="s">
        <v>472</v>
      </c>
      <c r="C449" s="114">
        <v>10159</v>
      </c>
    </row>
    <row r="450" spans="1:3" ht="19.7" customHeight="1">
      <c r="A450" s="61">
        <v>212</v>
      </c>
      <c r="B450" s="117" t="s">
        <v>473</v>
      </c>
      <c r="C450" s="114">
        <v>62532</v>
      </c>
    </row>
    <row r="451" spans="1:3" ht="19.7" customHeight="1">
      <c r="A451" s="61">
        <v>21201</v>
      </c>
      <c r="B451" s="117" t="s">
        <v>474</v>
      </c>
      <c r="C451" s="114">
        <v>17315</v>
      </c>
    </row>
    <row r="452" spans="1:3" ht="19.7" customHeight="1">
      <c r="A452" s="61">
        <v>2120101</v>
      </c>
      <c r="B452" s="118" t="s">
        <v>143</v>
      </c>
      <c r="C452" s="114">
        <v>4948</v>
      </c>
    </row>
    <row r="453" spans="1:3" ht="19.7" customHeight="1">
      <c r="A453" s="61">
        <v>2120102</v>
      </c>
      <c r="B453" s="118" t="s">
        <v>144</v>
      </c>
      <c r="C453" s="114">
        <v>1418</v>
      </c>
    </row>
    <row r="454" spans="1:3" ht="19.7" customHeight="1">
      <c r="A454" s="61">
        <v>2120104</v>
      </c>
      <c r="B454" s="118" t="s">
        <v>475</v>
      </c>
      <c r="C454" s="114">
        <v>700</v>
      </c>
    </row>
    <row r="455" spans="1:3" ht="19.7" customHeight="1">
      <c r="A455" s="61">
        <v>2120106</v>
      </c>
      <c r="B455" s="118" t="s">
        <v>476</v>
      </c>
      <c r="C455" s="114">
        <v>136</v>
      </c>
    </row>
    <row r="456" spans="1:3" ht="19.7" customHeight="1">
      <c r="A456" s="61">
        <v>2120108</v>
      </c>
      <c r="B456" s="118" t="s">
        <v>477</v>
      </c>
      <c r="C456" s="114">
        <v>7</v>
      </c>
    </row>
    <row r="457" spans="1:3" ht="19.7" customHeight="1">
      <c r="A457" s="61">
        <v>2120109</v>
      </c>
      <c r="B457" s="118" t="s">
        <v>478</v>
      </c>
      <c r="C457" s="114">
        <v>3813</v>
      </c>
    </row>
    <row r="458" spans="1:3" ht="19.7" customHeight="1">
      <c r="A458" s="61">
        <v>2120199</v>
      </c>
      <c r="B458" s="118" t="s">
        <v>479</v>
      </c>
      <c r="C458" s="114">
        <v>6293</v>
      </c>
    </row>
    <row r="459" spans="1:3" ht="19.7" customHeight="1">
      <c r="A459" s="61">
        <v>21202</v>
      </c>
      <c r="B459" s="117" t="s">
        <v>480</v>
      </c>
      <c r="C459" s="114">
        <v>13</v>
      </c>
    </row>
    <row r="460" spans="1:3" ht="19.7" customHeight="1">
      <c r="A460" s="61">
        <v>2120201</v>
      </c>
      <c r="B460" s="118" t="s">
        <v>481</v>
      </c>
      <c r="C460" s="114">
        <v>13</v>
      </c>
    </row>
    <row r="461" spans="1:3" ht="19.7" customHeight="1">
      <c r="A461" s="61">
        <v>21203</v>
      </c>
      <c r="B461" s="117" t="s">
        <v>482</v>
      </c>
      <c r="C461" s="114">
        <v>34822</v>
      </c>
    </row>
    <row r="462" spans="1:3" ht="19.7" customHeight="1">
      <c r="A462" s="61">
        <v>2120303</v>
      </c>
      <c r="B462" s="118" t="s">
        <v>483</v>
      </c>
      <c r="C462" s="114">
        <v>30</v>
      </c>
    </row>
    <row r="463" spans="1:3" ht="19.7" customHeight="1">
      <c r="A463" s="61">
        <v>2120399</v>
      </c>
      <c r="B463" s="118" t="s">
        <v>484</v>
      </c>
      <c r="C463" s="114">
        <v>34792</v>
      </c>
    </row>
    <row r="464" spans="1:3" ht="19.7" customHeight="1">
      <c r="A464" s="61">
        <v>21205</v>
      </c>
      <c r="B464" s="117" t="s">
        <v>485</v>
      </c>
      <c r="C464" s="114">
        <v>236</v>
      </c>
    </row>
    <row r="465" spans="1:3" ht="19.7" customHeight="1">
      <c r="A465" s="61">
        <v>2120501</v>
      </c>
      <c r="B465" s="118" t="s">
        <v>486</v>
      </c>
      <c r="C465" s="114">
        <v>236</v>
      </c>
    </row>
    <row r="466" spans="1:3" ht="19.7" customHeight="1">
      <c r="A466" s="61">
        <v>21206</v>
      </c>
      <c r="B466" s="117" t="s">
        <v>487</v>
      </c>
      <c r="C466" s="114">
        <v>80</v>
      </c>
    </row>
    <row r="467" spans="1:3" ht="19.7" customHeight="1">
      <c r="A467" s="61">
        <v>2120601</v>
      </c>
      <c r="B467" s="118" t="s">
        <v>488</v>
      </c>
      <c r="C467" s="114">
        <v>80</v>
      </c>
    </row>
    <row r="468" spans="1:3" ht="19.7" customHeight="1">
      <c r="A468" s="61">
        <v>21299</v>
      </c>
      <c r="B468" s="117" t="s">
        <v>489</v>
      </c>
      <c r="C468" s="114">
        <v>10066</v>
      </c>
    </row>
    <row r="469" spans="1:3" ht="19.7" customHeight="1">
      <c r="A469" s="64" t="s">
        <v>137</v>
      </c>
      <c r="B469" s="115" t="s">
        <v>138</v>
      </c>
      <c r="C469" s="116" t="s">
        <v>139</v>
      </c>
    </row>
    <row r="470" spans="1:3" ht="19.7" customHeight="1">
      <c r="A470" s="61">
        <v>2129999</v>
      </c>
      <c r="B470" s="118" t="s">
        <v>490</v>
      </c>
      <c r="C470" s="114">
        <v>10066</v>
      </c>
    </row>
    <row r="471" spans="1:3" ht="19.7" customHeight="1">
      <c r="A471" s="61">
        <v>213</v>
      </c>
      <c r="B471" s="117" t="s">
        <v>491</v>
      </c>
      <c r="C471" s="114">
        <v>21814</v>
      </c>
    </row>
    <row r="472" spans="1:3" ht="19.7" customHeight="1">
      <c r="A472" s="61">
        <v>21301</v>
      </c>
      <c r="B472" s="117" t="s">
        <v>492</v>
      </c>
      <c r="C472" s="114">
        <v>4724</v>
      </c>
    </row>
    <row r="473" spans="1:3" ht="19.7" customHeight="1">
      <c r="A473" s="61">
        <v>2130101</v>
      </c>
      <c r="B473" s="118" t="s">
        <v>143</v>
      </c>
      <c r="C473" s="114">
        <v>2212</v>
      </c>
    </row>
    <row r="474" spans="1:3" ht="19.7" customHeight="1">
      <c r="A474" s="61">
        <v>2130102</v>
      </c>
      <c r="B474" s="118" t="s">
        <v>144</v>
      </c>
      <c r="C474" s="114">
        <v>307</v>
      </c>
    </row>
    <row r="475" spans="1:3" ht="19.7" customHeight="1">
      <c r="A475" s="61">
        <v>2130104</v>
      </c>
      <c r="B475" s="118" t="s">
        <v>147</v>
      </c>
      <c r="C475" s="114">
        <v>568</v>
      </c>
    </row>
    <row r="476" spans="1:3" ht="19.7" customHeight="1">
      <c r="A476" s="61">
        <v>2130106</v>
      </c>
      <c r="B476" s="118" t="s">
        <v>493</v>
      </c>
      <c r="C476" s="114">
        <v>79</v>
      </c>
    </row>
    <row r="477" spans="1:3" ht="19.7" customHeight="1">
      <c r="A477" s="61">
        <v>2130108</v>
      </c>
      <c r="B477" s="118" t="s">
        <v>494</v>
      </c>
      <c r="C477" s="114">
        <v>58</v>
      </c>
    </row>
    <row r="478" spans="1:3" ht="19.7" customHeight="1">
      <c r="A478" s="61">
        <v>2130109</v>
      </c>
      <c r="B478" s="118" t="s">
        <v>495</v>
      </c>
      <c r="C478" s="114">
        <v>92</v>
      </c>
    </row>
    <row r="479" spans="1:3" ht="19.7" customHeight="1">
      <c r="A479" s="61">
        <v>2130110</v>
      </c>
      <c r="B479" s="118" t="s">
        <v>496</v>
      </c>
      <c r="C479" s="114">
        <v>63</v>
      </c>
    </row>
    <row r="480" spans="1:3" ht="19.7" customHeight="1">
      <c r="A480" s="61">
        <v>2130111</v>
      </c>
      <c r="B480" s="118" t="s">
        <v>497</v>
      </c>
      <c r="C480" s="114">
        <v>5</v>
      </c>
    </row>
    <row r="481" spans="1:3" ht="19.7" customHeight="1">
      <c r="A481" s="61">
        <v>2130119</v>
      </c>
      <c r="B481" s="118" t="s">
        <v>498</v>
      </c>
      <c r="C481" s="114">
        <v>5</v>
      </c>
    </row>
    <row r="482" spans="1:3" ht="19.7" customHeight="1">
      <c r="A482" s="61">
        <v>2130122</v>
      </c>
      <c r="B482" s="118" t="s">
        <v>499</v>
      </c>
      <c r="C482" s="114">
        <v>6</v>
      </c>
    </row>
    <row r="483" spans="1:3" ht="19.7" customHeight="1">
      <c r="A483" s="61">
        <v>2130124</v>
      </c>
      <c r="B483" s="118" t="s">
        <v>500</v>
      </c>
      <c r="C483" s="114">
        <v>47</v>
      </c>
    </row>
    <row r="484" spans="1:3" ht="19.7" customHeight="1">
      <c r="A484" s="61">
        <v>2130135</v>
      </c>
      <c r="B484" s="118" t="s">
        <v>501</v>
      </c>
      <c r="C484" s="114">
        <v>13</v>
      </c>
    </row>
    <row r="485" spans="1:3" ht="19.7" customHeight="1">
      <c r="A485" s="61">
        <v>2130199</v>
      </c>
      <c r="B485" s="118" t="s">
        <v>502</v>
      </c>
      <c r="C485" s="114">
        <v>1269</v>
      </c>
    </row>
    <row r="486" spans="1:3" ht="19.7" customHeight="1">
      <c r="A486" s="61">
        <v>21302</v>
      </c>
      <c r="B486" s="117" t="s">
        <v>503</v>
      </c>
      <c r="C486" s="114">
        <v>2018</v>
      </c>
    </row>
    <row r="487" spans="1:3" ht="19.7" customHeight="1">
      <c r="A487" s="61">
        <v>2130201</v>
      </c>
      <c r="B487" s="118" t="s">
        <v>143</v>
      </c>
      <c r="C487" s="114">
        <v>958</v>
      </c>
    </row>
    <row r="488" spans="1:3" ht="19.7" customHeight="1">
      <c r="A488" s="61">
        <v>2130202</v>
      </c>
      <c r="B488" s="118" t="s">
        <v>144</v>
      </c>
      <c r="C488" s="114">
        <v>84</v>
      </c>
    </row>
    <row r="489" spans="1:3" ht="19.7" customHeight="1">
      <c r="A489" s="61">
        <v>2130205</v>
      </c>
      <c r="B489" s="118" t="s">
        <v>504</v>
      </c>
      <c r="C489" s="114">
        <v>338</v>
      </c>
    </row>
    <row r="490" spans="1:3" ht="19.7" customHeight="1">
      <c r="A490" s="61">
        <v>2130209</v>
      </c>
      <c r="B490" s="118" t="s">
        <v>505</v>
      </c>
      <c r="C490" s="114">
        <v>5</v>
      </c>
    </row>
    <row r="491" spans="1:3" ht="19.7" customHeight="1">
      <c r="A491" s="61">
        <v>2130211</v>
      </c>
      <c r="B491" s="118" t="s">
        <v>506</v>
      </c>
      <c r="C491" s="114">
        <v>27</v>
      </c>
    </row>
    <row r="492" spans="1:3" ht="19.7" customHeight="1">
      <c r="A492" s="61">
        <v>2130212</v>
      </c>
      <c r="B492" s="118" t="s">
        <v>507</v>
      </c>
      <c r="C492" s="114">
        <v>219</v>
      </c>
    </row>
    <row r="493" spans="1:3" ht="19.7" customHeight="1">
      <c r="A493" s="61">
        <v>2130213</v>
      </c>
      <c r="B493" s="118" t="s">
        <v>508</v>
      </c>
      <c r="C493" s="114">
        <v>10</v>
      </c>
    </row>
    <row r="494" spans="1:3" ht="19.7" customHeight="1">
      <c r="A494" s="61">
        <v>2130216</v>
      </c>
      <c r="B494" s="118" t="s">
        <v>509</v>
      </c>
      <c r="C494" s="114">
        <v>22</v>
      </c>
    </row>
    <row r="495" spans="1:3" ht="19.7" customHeight="1">
      <c r="A495" s="61">
        <v>2130221</v>
      </c>
      <c r="B495" s="118" t="s">
        <v>510</v>
      </c>
      <c r="C495" s="114">
        <v>100</v>
      </c>
    </row>
    <row r="496" spans="1:3" ht="19.7" customHeight="1">
      <c r="A496" s="61">
        <v>2130234</v>
      </c>
      <c r="B496" s="118" t="s">
        <v>511</v>
      </c>
      <c r="C496" s="114">
        <v>95</v>
      </c>
    </row>
    <row r="497" spans="1:3" ht="19.7" customHeight="1">
      <c r="A497" s="61">
        <v>2130299</v>
      </c>
      <c r="B497" s="118" t="s">
        <v>512</v>
      </c>
      <c r="C497" s="114">
        <v>160</v>
      </c>
    </row>
    <row r="498" spans="1:3" ht="19.7" customHeight="1">
      <c r="A498" s="61">
        <v>21303</v>
      </c>
      <c r="B498" s="117" t="s">
        <v>513</v>
      </c>
      <c r="C498" s="114">
        <v>13201</v>
      </c>
    </row>
    <row r="499" spans="1:3" ht="19.7" customHeight="1">
      <c r="A499" s="61">
        <v>2130301</v>
      </c>
      <c r="B499" s="118" t="s">
        <v>143</v>
      </c>
      <c r="C499" s="114">
        <v>4564</v>
      </c>
    </row>
    <row r="500" spans="1:3" ht="19.7" customHeight="1">
      <c r="A500" s="61">
        <v>2130302</v>
      </c>
      <c r="B500" s="118" t="s">
        <v>144</v>
      </c>
      <c r="C500" s="114">
        <v>70</v>
      </c>
    </row>
    <row r="501" spans="1:3" ht="19.7" customHeight="1">
      <c r="A501" s="61">
        <v>2130306</v>
      </c>
      <c r="B501" s="118" t="s">
        <v>514</v>
      </c>
      <c r="C501" s="114">
        <v>59</v>
      </c>
    </row>
    <row r="502" spans="1:3" ht="19.7" customHeight="1">
      <c r="A502" s="61">
        <v>2130310</v>
      </c>
      <c r="B502" s="118" t="s">
        <v>515</v>
      </c>
      <c r="C502" s="114">
        <v>40</v>
      </c>
    </row>
    <row r="503" spans="1:3" ht="19.7" customHeight="1">
      <c r="A503" s="61">
        <v>2130312</v>
      </c>
      <c r="B503" s="118" t="s">
        <v>516</v>
      </c>
      <c r="C503" s="114">
        <v>15</v>
      </c>
    </row>
    <row r="504" spans="1:3" ht="19.7" customHeight="1">
      <c r="A504" s="61">
        <v>2130313</v>
      </c>
      <c r="B504" s="118" t="s">
        <v>517</v>
      </c>
      <c r="C504" s="114">
        <v>100</v>
      </c>
    </row>
    <row r="505" spans="1:3" ht="19.7" customHeight="1">
      <c r="A505" s="64" t="s">
        <v>137</v>
      </c>
      <c r="B505" s="115" t="s">
        <v>138</v>
      </c>
      <c r="C505" s="116" t="s">
        <v>139</v>
      </c>
    </row>
    <row r="506" spans="1:3" ht="19.7" customHeight="1">
      <c r="A506" s="61">
        <v>2130314</v>
      </c>
      <c r="B506" s="118" t="s">
        <v>518</v>
      </c>
      <c r="C506" s="114">
        <v>852</v>
      </c>
    </row>
    <row r="507" spans="1:3" ht="19.7" customHeight="1">
      <c r="A507" s="61">
        <v>2130316</v>
      </c>
      <c r="B507" s="118" t="s">
        <v>519</v>
      </c>
      <c r="C507" s="114">
        <v>1766</v>
      </c>
    </row>
    <row r="508" spans="1:3" ht="19.7" customHeight="1">
      <c r="A508" s="61">
        <v>2130317</v>
      </c>
      <c r="B508" s="118" t="s">
        <v>520</v>
      </c>
      <c r="C508" s="114">
        <v>78</v>
      </c>
    </row>
    <row r="509" spans="1:3" ht="19.7" customHeight="1">
      <c r="A509" s="61">
        <v>2130319</v>
      </c>
      <c r="B509" s="118" t="s">
        <v>521</v>
      </c>
      <c r="C509" s="114">
        <v>600</v>
      </c>
    </row>
    <row r="510" spans="1:3" ht="19.7" customHeight="1">
      <c r="A510" s="61">
        <v>2130332</v>
      </c>
      <c r="B510" s="118" t="s">
        <v>522</v>
      </c>
      <c r="C510" s="114">
        <v>20</v>
      </c>
    </row>
    <row r="511" spans="1:3" ht="19.7" customHeight="1">
      <c r="A511" s="61">
        <v>2130335</v>
      </c>
      <c r="B511" s="118" t="s">
        <v>523</v>
      </c>
      <c r="C511" s="114">
        <v>150</v>
      </c>
    </row>
    <row r="512" spans="1:3" ht="19.7" customHeight="1">
      <c r="A512" s="61">
        <v>2130399</v>
      </c>
      <c r="B512" s="118" t="s">
        <v>524</v>
      </c>
      <c r="C512" s="114">
        <v>4887</v>
      </c>
    </row>
    <row r="513" spans="1:3" ht="19.7" customHeight="1">
      <c r="A513" s="61">
        <v>21305</v>
      </c>
      <c r="B513" s="117" t="s">
        <v>525</v>
      </c>
      <c r="C513" s="114">
        <v>430</v>
      </c>
    </row>
    <row r="514" spans="1:3" ht="19.7" customHeight="1">
      <c r="A514" s="61">
        <v>2130501</v>
      </c>
      <c r="B514" s="118" t="s">
        <v>143</v>
      </c>
      <c r="C514" s="114">
        <v>50</v>
      </c>
    </row>
    <row r="515" spans="1:3" ht="19.7" customHeight="1">
      <c r="A515" s="61">
        <v>2130504</v>
      </c>
      <c r="B515" s="118" t="s">
        <v>526</v>
      </c>
      <c r="C515" s="114">
        <v>100</v>
      </c>
    </row>
    <row r="516" spans="1:3" ht="19.7" customHeight="1">
      <c r="A516" s="61">
        <v>2130599</v>
      </c>
      <c r="B516" s="118" t="s">
        <v>527</v>
      </c>
      <c r="C516" s="114">
        <v>280</v>
      </c>
    </row>
    <row r="517" spans="1:3" ht="19.7" customHeight="1">
      <c r="A517" s="61">
        <v>21306</v>
      </c>
      <c r="B517" s="117" t="s">
        <v>528</v>
      </c>
      <c r="C517" s="114">
        <v>736</v>
      </c>
    </row>
    <row r="518" spans="1:3" ht="19.7" customHeight="1">
      <c r="A518" s="61">
        <v>2130601</v>
      </c>
      <c r="B518" s="118" t="s">
        <v>299</v>
      </c>
      <c r="C518" s="114">
        <v>13</v>
      </c>
    </row>
    <row r="519" spans="1:3" ht="19.7" customHeight="1">
      <c r="A519" s="61">
        <v>2130602</v>
      </c>
      <c r="B519" s="118" t="s">
        <v>529</v>
      </c>
      <c r="C519" s="114">
        <v>200</v>
      </c>
    </row>
    <row r="520" spans="1:3" ht="19.7" customHeight="1">
      <c r="A520" s="61">
        <v>2130699</v>
      </c>
      <c r="B520" s="118" t="s">
        <v>530</v>
      </c>
      <c r="C520" s="114">
        <v>523</v>
      </c>
    </row>
    <row r="521" spans="1:3" ht="19.7" customHeight="1">
      <c r="A521" s="61">
        <v>21308</v>
      </c>
      <c r="B521" s="117" t="s">
        <v>531</v>
      </c>
      <c r="C521" s="114">
        <v>644</v>
      </c>
    </row>
    <row r="522" spans="1:3" ht="19.7" customHeight="1">
      <c r="A522" s="61">
        <v>2130804</v>
      </c>
      <c r="B522" s="118" t="s">
        <v>532</v>
      </c>
      <c r="C522" s="114">
        <v>44</v>
      </c>
    </row>
    <row r="523" spans="1:3" ht="19.7" customHeight="1">
      <c r="A523" s="61">
        <v>2130899</v>
      </c>
      <c r="B523" s="118" t="s">
        <v>533</v>
      </c>
      <c r="C523" s="114">
        <v>600</v>
      </c>
    </row>
    <row r="524" spans="1:3" ht="19.7" customHeight="1">
      <c r="A524" s="61">
        <v>21399</v>
      </c>
      <c r="B524" s="117" t="s">
        <v>534</v>
      </c>
      <c r="C524" s="114">
        <v>61</v>
      </c>
    </row>
    <row r="525" spans="1:3" ht="19.7" customHeight="1">
      <c r="A525" s="61">
        <v>2139999</v>
      </c>
      <c r="B525" s="118" t="s">
        <v>535</v>
      </c>
      <c r="C525" s="114">
        <v>61</v>
      </c>
    </row>
    <row r="526" spans="1:3" ht="19.7" customHeight="1">
      <c r="A526" s="61">
        <v>214</v>
      </c>
      <c r="B526" s="117" t="s">
        <v>536</v>
      </c>
      <c r="C526" s="114">
        <v>41476</v>
      </c>
    </row>
    <row r="527" spans="1:3" ht="19.7" customHeight="1">
      <c r="A527" s="61">
        <v>21401</v>
      </c>
      <c r="B527" s="117" t="s">
        <v>537</v>
      </c>
      <c r="C527" s="114">
        <v>30607</v>
      </c>
    </row>
    <row r="528" spans="1:3" ht="19.7" customHeight="1">
      <c r="A528" s="61">
        <v>2140101</v>
      </c>
      <c r="B528" s="118" t="s">
        <v>143</v>
      </c>
      <c r="C528" s="114">
        <v>5514</v>
      </c>
    </row>
    <row r="529" spans="1:3" ht="19.7" customHeight="1">
      <c r="A529" s="61">
        <v>2140102</v>
      </c>
      <c r="B529" s="118" t="s">
        <v>144</v>
      </c>
      <c r="C529" s="114">
        <v>545</v>
      </c>
    </row>
    <row r="530" spans="1:3" ht="19.7" customHeight="1">
      <c r="A530" s="61">
        <v>2140104</v>
      </c>
      <c r="B530" s="118" t="s">
        <v>538</v>
      </c>
      <c r="C530" s="114">
        <v>200</v>
      </c>
    </row>
    <row r="531" spans="1:3" ht="19.7" customHeight="1">
      <c r="A531" s="61">
        <v>2140106</v>
      </c>
      <c r="B531" s="118" t="s">
        <v>539</v>
      </c>
      <c r="C531" s="114">
        <v>2225</v>
      </c>
    </row>
    <row r="532" spans="1:3" ht="19.7" customHeight="1">
      <c r="A532" s="61">
        <v>2140110</v>
      </c>
      <c r="B532" s="118" t="s">
        <v>540</v>
      </c>
      <c r="C532" s="114">
        <v>5</v>
      </c>
    </row>
    <row r="533" spans="1:3" ht="19.7" customHeight="1">
      <c r="A533" s="61">
        <v>2140112</v>
      </c>
      <c r="B533" s="118" t="s">
        <v>541</v>
      </c>
      <c r="C533" s="114">
        <v>373</v>
      </c>
    </row>
    <row r="534" spans="1:3" ht="19.7" customHeight="1">
      <c r="A534" s="61">
        <v>2140123</v>
      </c>
      <c r="B534" s="118" t="s">
        <v>542</v>
      </c>
      <c r="C534" s="114">
        <v>20</v>
      </c>
    </row>
    <row r="535" spans="1:3" ht="19.7" customHeight="1">
      <c r="A535" s="61">
        <v>2140131</v>
      </c>
      <c r="B535" s="118" t="s">
        <v>543</v>
      </c>
      <c r="C535" s="114">
        <v>729</v>
      </c>
    </row>
    <row r="536" spans="1:3" ht="19.7" customHeight="1">
      <c r="A536" s="61">
        <v>2140199</v>
      </c>
      <c r="B536" s="118" t="s">
        <v>544</v>
      </c>
      <c r="C536" s="114">
        <v>20996</v>
      </c>
    </row>
    <row r="537" spans="1:3" ht="19.7" customHeight="1">
      <c r="A537" s="61">
        <v>21404</v>
      </c>
      <c r="B537" s="117" t="s">
        <v>545</v>
      </c>
      <c r="C537" s="114">
        <v>8638</v>
      </c>
    </row>
    <row r="538" spans="1:3" ht="19.7" customHeight="1">
      <c r="A538" s="61">
        <v>2140401</v>
      </c>
      <c r="B538" s="118" t="s">
        <v>546</v>
      </c>
      <c r="C538" s="114">
        <v>5887</v>
      </c>
    </row>
    <row r="539" spans="1:3" ht="19.7" customHeight="1">
      <c r="A539" s="61">
        <v>2140402</v>
      </c>
      <c r="B539" s="118" t="s">
        <v>547</v>
      </c>
      <c r="C539" s="114">
        <v>436</v>
      </c>
    </row>
    <row r="540" spans="1:3" ht="19.7" customHeight="1">
      <c r="A540" s="61">
        <v>2140403</v>
      </c>
      <c r="B540" s="118" t="s">
        <v>548</v>
      </c>
      <c r="C540" s="114">
        <v>573</v>
      </c>
    </row>
    <row r="541" spans="1:3" ht="19.7" customHeight="1">
      <c r="A541" s="64" t="s">
        <v>137</v>
      </c>
      <c r="B541" s="115" t="s">
        <v>138</v>
      </c>
      <c r="C541" s="116" t="s">
        <v>139</v>
      </c>
    </row>
    <row r="542" spans="1:3" ht="19.7" customHeight="1">
      <c r="A542" s="61">
        <v>2140499</v>
      </c>
      <c r="B542" s="118" t="s">
        <v>549</v>
      </c>
      <c r="C542" s="114">
        <v>1742</v>
      </c>
    </row>
    <row r="543" spans="1:3" ht="19.7" customHeight="1">
      <c r="A543" s="61">
        <v>21405</v>
      </c>
      <c r="B543" s="117" t="s">
        <v>550</v>
      </c>
      <c r="C543" s="114">
        <v>1</v>
      </c>
    </row>
    <row r="544" spans="1:3" ht="19.7" customHeight="1">
      <c r="A544" s="61">
        <v>2140599</v>
      </c>
      <c r="B544" s="118" t="s">
        <v>551</v>
      </c>
      <c r="C544" s="114">
        <v>1</v>
      </c>
    </row>
    <row r="545" spans="1:3" ht="19.7" customHeight="1">
      <c r="A545" s="61">
        <v>21406</v>
      </c>
      <c r="B545" s="117" t="s">
        <v>552</v>
      </c>
      <c r="C545" s="114">
        <v>44</v>
      </c>
    </row>
    <row r="546" spans="1:3" ht="19.7" customHeight="1">
      <c r="A546" s="61">
        <v>2140603</v>
      </c>
      <c r="B546" s="118" t="s">
        <v>553</v>
      </c>
      <c r="C546" s="114">
        <v>44</v>
      </c>
    </row>
    <row r="547" spans="1:3" ht="19.7" customHeight="1">
      <c r="A547" s="61">
        <v>21499</v>
      </c>
      <c r="B547" s="117" t="s">
        <v>554</v>
      </c>
      <c r="C547" s="114">
        <v>2186</v>
      </c>
    </row>
    <row r="548" spans="1:3" ht="19.7" customHeight="1">
      <c r="A548" s="61">
        <v>2149901</v>
      </c>
      <c r="B548" s="118" t="s">
        <v>555</v>
      </c>
      <c r="C548" s="114">
        <v>259</v>
      </c>
    </row>
    <row r="549" spans="1:3" ht="19.7" customHeight="1">
      <c r="A549" s="61">
        <v>2149999</v>
      </c>
      <c r="B549" s="118" t="s">
        <v>556</v>
      </c>
      <c r="C549" s="114">
        <v>1927</v>
      </c>
    </row>
    <row r="550" spans="1:3" ht="19.7" customHeight="1">
      <c r="A550" s="61">
        <v>215</v>
      </c>
      <c r="B550" s="117" t="s">
        <v>557</v>
      </c>
      <c r="C550" s="114">
        <v>3402</v>
      </c>
    </row>
    <row r="551" spans="1:3" ht="19.7" customHeight="1">
      <c r="A551" s="61">
        <v>21501</v>
      </c>
      <c r="B551" s="117" t="s">
        <v>558</v>
      </c>
      <c r="C551" s="114">
        <v>42</v>
      </c>
    </row>
    <row r="552" spans="1:3" ht="19.7" customHeight="1">
      <c r="A552" s="61">
        <v>2150102</v>
      </c>
      <c r="B552" s="118" t="s">
        <v>144</v>
      </c>
      <c r="C552" s="114">
        <v>42</v>
      </c>
    </row>
    <row r="553" spans="1:3" ht="19.7" customHeight="1">
      <c r="A553" s="61">
        <v>21505</v>
      </c>
      <c r="B553" s="117" t="s">
        <v>559</v>
      </c>
      <c r="C553" s="114">
        <v>750</v>
      </c>
    </row>
    <row r="554" spans="1:3" ht="19.7" customHeight="1">
      <c r="A554" s="61">
        <v>2150501</v>
      </c>
      <c r="B554" s="118" t="s">
        <v>143</v>
      </c>
      <c r="C554" s="114">
        <v>299</v>
      </c>
    </row>
    <row r="555" spans="1:3" ht="19.7" customHeight="1">
      <c r="A555" s="61">
        <v>2150502</v>
      </c>
      <c r="B555" s="118" t="s">
        <v>144</v>
      </c>
      <c r="C555" s="114">
        <v>186</v>
      </c>
    </row>
    <row r="556" spans="1:3" ht="19.7" customHeight="1">
      <c r="A556" s="61">
        <v>2150508</v>
      </c>
      <c r="B556" s="118" t="s">
        <v>560</v>
      </c>
      <c r="C556" s="114">
        <v>247</v>
      </c>
    </row>
    <row r="557" spans="1:3" ht="19.7" customHeight="1">
      <c r="A557" s="61">
        <v>2150599</v>
      </c>
      <c r="B557" s="118" t="s">
        <v>561</v>
      </c>
      <c r="C557" s="114">
        <v>18</v>
      </c>
    </row>
    <row r="558" spans="1:3" ht="19.7" customHeight="1">
      <c r="A558" s="61">
        <v>21506</v>
      </c>
      <c r="B558" s="117" t="s">
        <v>562</v>
      </c>
      <c r="C558" s="114">
        <v>993</v>
      </c>
    </row>
    <row r="559" spans="1:3" ht="19.7" customHeight="1">
      <c r="A559" s="61">
        <v>2150601</v>
      </c>
      <c r="B559" s="118" t="s">
        <v>143</v>
      </c>
      <c r="C559" s="114">
        <v>537</v>
      </c>
    </row>
    <row r="560" spans="1:3" ht="19.7" customHeight="1">
      <c r="A560" s="61">
        <v>2150602</v>
      </c>
      <c r="B560" s="118" t="s">
        <v>144</v>
      </c>
      <c r="C560" s="114">
        <v>74</v>
      </c>
    </row>
    <row r="561" spans="1:3" ht="19.7" customHeight="1">
      <c r="A561" s="61">
        <v>2150605</v>
      </c>
      <c r="B561" s="118" t="s">
        <v>563</v>
      </c>
      <c r="C561" s="114">
        <v>382</v>
      </c>
    </row>
    <row r="562" spans="1:3" ht="19.7" customHeight="1">
      <c r="A562" s="61">
        <v>21507</v>
      </c>
      <c r="B562" s="117" t="s">
        <v>564</v>
      </c>
      <c r="C562" s="114">
        <v>1278</v>
      </c>
    </row>
    <row r="563" spans="1:3" ht="19.7" customHeight="1">
      <c r="A563" s="61">
        <v>2150701</v>
      </c>
      <c r="B563" s="118" t="s">
        <v>143</v>
      </c>
      <c r="C563" s="114">
        <v>905</v>
      </c>
    </row>
    <row r="564" spans="1:3" ht="19.7" customHeight="1">
      <c r="A564" s="61">
        <v>2150702</v>
      </c>
      <c r="B564" s="118" t="s">
        <v>144</v>
      </c>
      <c r="C564" s="114">
        <v>53</v>
      </c>
    </row>
    <row r="565" spans="1:3" ht="19.7" customHeight="1">
      <c r="A565" s="61">
        <v>2150799</v>
      </c>
      <c r="B565" s="118" t="s">
        <v>565</v>
      </c>
      <c r="C565" s="114">
        <v>320</v>
      </c>
    </row>
    <row r="566" spans="1:3" ht="19.7" customHeight="1">
      <c r="A566" s="61">
        <v>21508</v>
      </c>
      <c r="B566" s="117" t="s">
        <v>566</v>
      </c>
      <c r="C566" s="114">
        <v>205</v>
      </c>
    </row>
    <row r="567" spans="1:3" ht="19.7" customHeight="1">
      <c r="A567" s="61">
        <v>2150805</v>
      </c>
      <c r="B567" s="118" t="s">
        <v>567</v>
      </c>
      <c r="C567" s="114">
        <v>120</v>
      </c>
    </row>
    <row r="568" spans="1:3" ht="19.7" customHeight="1">
      <c r="A568" s="61">
        <v>2150899</v>
      </c>
      <c r="B568" s="118" t="s">
        <v>568</v>
      </c>
      <c r="C568" s="114">
        <v>85</v>
      </c>
    </row>
    <row r="569" spans="1:3" ht="19.7" customHeight="1">
      <c r="A569" s="61">
        <v>21599</v>
      </c>
      <c r="B569" s="117" t="s">
        <v>569</v>
      </c>
      <c r="C569" s="114">
        <v>134</v>
      </c>
    </row>
    <row r="570" spans="1:3" ht="19.7" customHeight="1">
      <c r="A570" s="61">
        <v>2159999</v>
      </c>
      <c r="B570" s="118" t="s">
        <v>570</v>
      </c>
      <c r="C570" s="114">
        <v>134</v>
      </c>
    </row>
    <row r="571" spans="1:3" ht="19.7" customHeight="1">
      <c r="A571" s="61">
        <v>216</v>
      </c>
      <c r="B571" s="117" t="s">
        <v>571</v>
      </c>
      <c r="C571" s="114">
        <v>2011</v>
      </c>
    </row>
    <row r="572" spans="1:3" ht="19.7" customHeight="1">
      <c r="A572" s="61">
        <v>21602</v>
      </c>
      <c r="B572" s="117" t="s">
        <v>572</v>
      </c>
      <c r="C572" s="114">
        <v>927</v>
      </c>
    </row>
    <row r="573" spans="1:3" ht="19.7" customHeight="1">
      <c r="A573" s="61">
        <v>2160201</v>
      </c>
      <c r="B573" s="118" t="s">
        <v>143</v>
      </c>
      <c r="C573" s="114">
        <v>515</v>
      </c>
    </row>
    <row r="574" spans="1:3" ht="19.7" customHeight="1">
      <c r="A574" s="61">
        <v>2160202</v>
      </c>
      <c r="B574" s="118" t="s">
        <v>144</v>
      </c>
      <c r="C574" s="114">
        <v>113</v>
      </c>
    </row>
    <row r="575" spans="1:3" ht="19.7" customHeight="1">
      <c r="A575" s="61">
        <v>2160219</v>
      </c>
      <c r="B575" s="118" t="s">
        <v>573</v>
      </c>
      <c r="C575" s="114">
        <v>189</v>
      </c>
    </row>
    <row r="576" spans="1:3" ht="19.7" customHeight="1">
      <c r="A576" s="61">
        <v>2160299</v>
      </c>
      <c r="B576" s="118" t="s">
        <v>574</v>
      </c>
      <c r="C576" s="114">
        <v>110</v>
      </c>
    </row>
    <row r="577" spans="1:3" ht="19.7" customHeight="1">
      <c r="A577" s="64" t="s">
        <v>137</v>
      </c>
      <c r="B577" s="115" t="s">
        <v>138</v>
      </c>
      <c r="C577" s="116" t="s">
        <v>139</v>
      </c>
    </row>
    <row r="578" spans="1:3" ht="19.7" customHeight="1">
      <c r="A578" s="61">
        <v>2160501</v>
      </c>
      <c r="B578" s="118" t="s">
        <v>143</v>
      </c>
      <c r="C578" s="114">
        <v>435</v>
      </c>
    </row>
    <row r="579" spans="1:3" ht="19.7" customHeight="1">
      <c r="A579" s="61">
        <v>2160502</v>
      </c>
      <c r="B579" s="118" t="s">
        <v>144</v>
      </c>
      <c r="C579" s="114">
        <v>5</v>
      </c>
    </row>
    <row r="580" spans="1:3" ht="19.7" customHeight="1">
      <c r="A580" s="61">
        <v>2160504</v>
      </c>
      <c r="B580" s="118" t="s">
        <v>575</v>
      </c>
      <c r="C580" s="114">
        <v>481</v>
      </c>
    </row>
    <row r="581" spans="1:3" ht="19.7" customHeight="1">
      <c r="A581" s="61">
        <v>2160505</v>
      </c>
      <c r="B581" s="118" t="s">
        <v>576</v>
      </c>
      <c r="C581" s="114">
        <v>6</v>
      </c>
    </row>
    <row r="582" spans="1:3" ht="19.7" customHeight="1">
      <c r="A582" s="61">
        <v>2160599</v>
      </c>
      <c r="B582" s="118" t="s">
        <v>577</v>
      </c>
      <c r="C582" s="114">
        <v>120</v>
      </c>
    </row>
    <row r="583" spans="1:3" ht="19.7" customHeight="1">
      <c r="A583" s="61">
        <v>21606</v>
      </c>
      <c r="B583" s="117" t="s">
        <v>578</v>
      </c>
      <c r="C583" s="114">
        <v>37</v>
      </c>
    </row>
    <row r="584" spans="1:3" ht="19.7" customHeight="1">
      <c r="A584" s="61">
        <v>2160601</v>
      </c>
      <c r="B584" s="118" t="s">
        <v>143</v>
      </c>
      <c r="C584" s="114">
        <v>19</v>
      </c>
    </row>
    <row r="585" spans="1:3" ht="19.7" customHeight="1">
      <c r="A585" s="61">
        <v>2160699</v>
      </c>
      <c r="B585" s="118" t="s">
        <v>579</v>
      </c>
      <c r="C585" s="114">
        <v>18</v>
      </c>
    </row>
    <row r="586" spans="1:3" ht="19.7" customHeight="1">
      <c r="A586" s="61">
        <v>217</v>
      </c>
      <c r="B586" s="117" t="s">
        <v>580</v>
      </c>
      <c r="C586" s="114">
        <v>1167</v>
      </c>
    </row>
    <row r="587" spans="1:3" ht="19.7" customHeight="1">
      <c r="A587" s="61">
        <v>21701</v>
      </c>
      <c r="B587" s="117" t="s">
        <v>581</v>
      </c>
      <c r="C587" s="114">
        <v>15</v>
      </c>
    </row>
    <row r="588" spans="1:3" ht="19.7" customHeight="1">
      <c r="A588" s="61">
        <v>2170199</v>
      </c>
      <c r="B588" s="118" t="s">
        <v>582</v>
      </c>
      <c r="C588" s="114">
        <v>15</v>
      </c>
    </row>
    <row r="589" spans="1:3" ht="19.7" customHeight="1">
      <c r="A589" s="61">
        <v>21703</v>
      </c>
      <c r="B589" s="117" t="s">
        <v>583</v>
      </c>
      <c r="C589" s="114">
        <v>1062</v>
      </c>
    </row>
    <row r="590" spans="1:3" ht="19.7" customHeight="1">
      <c r="A590" s="61">
        <v>2170399</v>
      </c>
      <c r="B590" s="118" t="s">
        <v>584</v>
      </c>
      <c r="C590" s="114">
        <v>1062</v>
      </c>
    </row>
    <row r="591" spans="1:3" ht="19.7" customHeight="1">
      <c r="A591" s="61">
        <v>21799</v>
      </c>
      <c r="B591" s="117" t="s">
        <v>585</v>
      </c>
      <c r="C591" s="114">
        <v>90</v>
      </c>
    </row>
    <row r="592" spans="1:3" ht="19.7" customHeight="1">
      <c r="A592" s="61">
        <v>2179901</v>
      </c>
      <c r="B592" s="118" t="s">
        <v>586</v>
      </c>
      <c r="C592" s="114">
        <v>90</v>
      </c>
    </row>
    <row r="593" spans="1:3" ht="19.7" customHeight="1">
      <c r="A593" s="61">
        <v>220</v>
      </c>
      <c r="B593" s="117" t="s">
        <v>587</v>
      </c>
      <c r="C593" s="114">
        <v>3899</v>
      </c>
    </row>
    <row r="594" spans="1:3" ht="19.7" customHeight="1">
      <c r="A594" s="61">
        <v>22001</v>
      </c>
      <c r="B594" s="117" t="s">
        <v>588</v>
      </c>
      <c r="C594" s="114">
        <v>3155</v>
      </c>
    </row>
    <row r="595" spans="1:3" ht="19.7" customHeight="1">
      <c r="A595" s="61">
        <v>2200101</v>
      </c>
      <c r="B595" s="118" t="s">
        <v>143</v>
      </c>
      <c r="C595" s="114">
        <v>1463</v>
      </c>
    </row>
    <row r="596" spans="1:3" ht="19.7" customHeight="1">
      <c r="A596" s="61">
        <v>2200102</v>
      </c>
      <c r="B596" s="118" t="s">
        <v>144</v>
      </c>
      <c r="C596" s="114">
        <v>93</v>
      </c>
    </row>
    <row r="597" spans="1:3" ht="19.7" customHeight="1">
      <c r="A597" s="61">
        <v>2200110</v>
      </c>
      <c r="B597" s="118" t="s">
        <v>589</v>
      </c>
      <c r="C597" s="114">
        <v>100</v>
      </c>
    </row>
    <row r="598" spans="1:3" ht="19.7" customHeight="1">
      <c r="A598" s="61">
        <v>2200111</v>
      </c>
      <c r="B598" s="118" t="s">
        <v>590</v>
      </c>
      <c r="C598" s="114">
        <v>100</v>
      </c>
    </row>
    <row r="599" spans="1:3" ht="19.7" customHeight="1">
      <c r="A599" s="61">
        <v>2200114</v>
      </c>
      <c r="B599" s="118" t="s">
        <v>591</v>
      </c>
      <c r="C599" s="114">
        <v>8</v>
      </c>
    </row>
    <row r="600" spans="1:3" ht="19.7" customHeight="1">
      <c r="A600" s="61">
        <v>2200150</v>
      </c>
      <c r="B600" s="118" t="s">
        <v>147</v>
      </c>
      <c r="C600" s="114">
        <v>209</v>
      </c>
    </row>
    <row r="601" spans="1:3" ht="19.7" customHeight="1">
      <c r="A601" s="61">
        <v>2200199</v>
      </c>
      <c r="B601" s="118" t="s">
        <v>592</v>
      </c>
      <c r="C601" s="114">
        <v>1182</v>
      </c>
    </row>
    <row r="602" spans="1:3" ht="19.7" customHeight="1">
      <c r="A602" s="61">
        <v>22003</v>
      </c>
      <c r="B602" s="117" t="s">
        <v>593</v>
      </c>
      <c r="C602" s="114">
        <v>80</v>
      </c>
    </row>
    <row r="603" spans="1:3" ht="19.7" customHeight="1">
      <c r="A603" s="61">
        <v>2200304</v>
      </c>
      <c r="B603" s="118" t="s">
        <v>594</v>
      </c>
      <c r="C603" s="114">
        <v>80</v>
      </c>
    </row>
    <row r="604" spans="1:3" ht="19.7" customHeight="1">
      <c r="A604" s="61">
        <v>22004</v>
      </c>
      <c r="B604" s="117" t="s">
        <v>595</v>
      </c>
      <c r="C604" s="114">
        <v>153</v>
      </c>
    </row>
    <row r="605" spans="1:3" ht="19.7" customHeight="1">
      <c r="A605" s="61">
        <v>2200401</v>
      </c>
      <c r="B605" s="118" t="s">
        <v>143</v>
      </c>
      <c r="C605" s="114">
        <v>83</v>
      </c>
    </row>
    <row r="606" spans="1:3" ht="19.7" customHeight="1">
      <c r="A606" s="61">
        <v>2200402</v>
      </c>
      <c r="B606" s="118" t="s">
        <v>144</v>
      </c>
      <c r="C606" s="114">
        <v>43</v>
      </c>
    </row>
    <row r="607" spans="1:3" ht="19.7" customHeight="1">
      <c r="A607" s="61">
        <v>2200404</v>
      </c>
      <c r="B607" s="118" t="s">
        <v>596</v>
      </c>
      <c r="C607" s="114">
        <v>19</v>
      </c>
    </row>
    <row r="608" spans="1:3" ht="19.7" customHeight="1">
      <c r="A608" s="61">
        <v>2200406</v>
      </c>
      <c r="B608" s="118" t="s">
        <v>597</v>
      </c>
      <c r="C608" s="114">
        <v>8</v>
      </c>
    </row>
    <row r="609" spans="1:3" ht="19.7" customHeight="1">
      <c r="A609" s="61">
        <v>22005</v>
      </c>
      <c r="B609" s="117" t="s">
        <v>598</v>
      </c>
      <c r="C609" s="114">
        <v>511</v>
      </c>
    </row>
    <row r="610" spans="1:3" ht="19.7" customHeight="1">
      <c r="A610" s="61">
        <v>2200501</v>
      </c>
      <c r="B610" s="118" t="s">
        <v>143</v>
      </c>
      <c r="C610" s="114">
        <v>51</v>
      </c>
    </row>
    <row r="611" spans="1:3" ht="19.7" customHeight="1">
      <c r="A611" s="61">
        <v>2200509</v>
      </c>
      <c r="B611" s="118" t="s">
        <v>599</v>
      </c>
      <c r="C611" s="114">
        <v>60</v>
      </c>
    </row>
    <row r="612" spans="1:3" ht="19.7" customHeight="1">
      <c r="A612" s="61">
        <v>2200511</v>
      </c>
      <c r="B612" s="118" t="s">
        <v>600</v>
      </c>
      <c r="C612" s="114">
        <v>400</v>
      </c>
    </row>
    <row r="613" spans="1:3" ht="19.7" customHeight="1">
      <c r="A613" s="61">
        <v>221</v>
      </c>
      <c r="B613" s="117" t="s">
        <v>601</v>
      </c>
      <c r="C613" s="114">
        <v>14545</v>
      </c>
    </row>
    <row r="614" spans="1:3" ht="19.7" customHeight="1">
      <c r="A614" s="61">
        <v>22101</v>
      </c>
      <c r="B614" s="117" t="s">
        <v>602</v>
      </c>
      <c r="C614" s="114">
        <v>7484</v>
      </c>
    </row>
    <row r="615" spans="1:3" ht="19.7" customHeight="1">
      <c r="A615" s="61">
        <v>2210103</v>
      </c>
      <c r="B615" s="118" t="s">
        <v>603</v>
      </c>
      <c r="C615" s="114">
        <v>5959</v>
      </c>
    </row>
    <row r="616" spans="1:3" ht="19.7" customHeight="1">
      <c r="A616" s="61">
        <v>2210199</v>
      </c>
      <c r="B616" s="118" t="s">
        <v>604</v>
      </c>
      <c r="C616" s="114">
        <v>1525</v>
      </c>
    </row>
    <row r="617" spans="1:3" ht="19.7" customHeight="1">
      <c r="A617" s="61">
        <v>22102</v>
      </c>
      <c r="B617" s="117" t="s">
        <v>605</v>
      </c>
      <c r="C617" s="114">
        <v>3580</v>
      </c>
    </row>
    <row r="618" spans="1:3" ht="19.7" customHeight="1">
      <c r="A618" s="61">
        <v>2210201</v>
      </c>
      <c r="B618" s="118" t="s">
        <v>606</v>
      </c>
      <c r="C618" s="114">
        <v>3576</v>
      </c>
    </row>
    <row r="619" spans="1:3" ht="19.7" customHeight="1">
      <c r="A619" s="61">
        <v>2210203</v>
      </c>
      <c r="B619" s="118" t="s">
        <v>607</v>
      </c>
      <c r="C619" s="114">
        <v>4</v>
      </c>
    </row>
    <row r="620" spans="1:3" ht="19.7" customHeight="1">
      <c r="A620" s="61">
        <v>22103</v>
      </c>
      <c r="B620" s="117" t="s">
        <v>608</v>
      </c>
      <c r="C620" s="114">
        <v>3481</v>
      </c>
    </row>
    <row r="621" spans="1:3" ht="19.7" customHeight="1">
      <c r="A621" s="61">
        <v>2210302</v>
      </c>
      <c r="B621" s="118" t="s">
        <v>609</v>
      </c>
      <c r="C621" s="114">
        <v>3481</v>
      </c>
    </row>
    <row r="622" spans="1:3" ht="19.7" customHeight="1">
      <c r="A622" s="61">
        <v>222</v>
      </c>
      <c r="B622" s="117" t="s">
        <v>610</v>
      </c>
      <c r="C622" s="114">
        <v>1618</v>
      </c>
    </row>
    <row r="623" spans="1:3" ht="19.7" customHeight="1">
      <c r="A623" s="61">
        <v>22201</v>
      </c>
      <c r="B623" s="117" t="s">
        <v>611</v>
      </c>
      <c r="C623" s="114">
        <v>1079</v>
      </c>
    </row>
    <row r="624" spans="1:3" ht="19.7" customHeight="1">
      <c r="A624" s="61">
        <v>2220101</v>
      </c>
      <c r="B624" s="118" t="s">
        <v>143</v>
      </c>
      <c r="C624" s="114">
        <v>557</v>
      </c>
    </row>
    <row r="625" spans="1:3" ht="19.7" customHeight="1">
      <c r="A625" s="61">
        <v>2220102</v>
      </c>
      <c r="B625" s="118" t="s">
        <v>144</v>
      </c>
      <c r="C625" s="114">
        <v>9</v>
      </c>
    </row>
    <row r="626" spans="1:3" ht="19.7" customHeight="1">
      <c r="A626" s="61">
        <v>2220115</v>
      </c>
      <c r="B626" s="118" t="s">
        <v>612</v>
      </c>
      <c r="C626" s="114">
        <v>466</v>
      </c>
    </row>
    <row r="627" spans="1:3" ht="19.7" customHeight="1">
      <c r="A627" s="61">
        <v>2220150</v>
      </c>
      <c r="B627" s="118" t="s">
        <v>147</v>
      </c>
      <c r="C627" s="114">
        <v>37</v>
      </c>
    </row>
    <row r="628" spans="1:3" ht="19.7" customHeight="1">
      <c r="A628" s="61">
        <v>2220199</v>
      </c>
      <c r="B628" s="118" t="s">
        <v>613</v>
      </c>
      <c r="C628" s="114">
        <v>10</v>
      </c>
    </row>
    <row r="629" spans="1:3" ht="19.7" customHeight="1">
      <c r="A629" s="61">
        <v>22205</v>
      </c>
      <c r="B629" s="117" t="s">
        <v>614</v>
      </c>
      <c r="C629" s="114">
        <v>539</v>
      </c>
    </row>
    <row r="630" spans="1:3" ht="19.7" customHeight="1">
      <c r="A630" s="61">
        <v>2220503</v>
      </c>
      <c r="B630" s="118" t="s">
        <v>615</v>
      </c>
      <c r="C630" s="114">
        <v>14</v>
      </c>
    </row>
    <row r="631" spans="1:3" ht="19.7" customHeight="1">
      <c r="A631" s="61">
        <v>2220599</v>
      </c>
      <c r="B631" s="118" t="s">
        <v>616</v>
      </c>
      <c r="C631" s="114">
        <v>525</v>
      </c>
    </row>
    <row r="632" spans="1:3" ht="19.7" customHeight="1">
      <c r="A632" s="61">
        <v>229</v>
      </c>
      <c r="B632" s="117" t="s">
        <v>617</v>
      </c>
      <c r="C632" s="114">
        <v>838</v>
      </c>
    </row>
    <row r="633" spans="1:3" ht="19.7" customHeight="1">
      <c r="A633" s="61">
        <v>22999</v>
      </c>
      <c r="B633" s="117" t="s">
        <v>618</v>
      </c>
      <c r="C633" s="114">
        <v>838</v>
      </c>
    </row>
    <row r="634" spans="1:3" ht="19.7" customHeight="1">
      <c r="A634" s="61">
        <v>2299901</v>
      </c>
      <c r="B634" s="118" t="s">
        <v>619</v>
      </c>
      <c r="C634" s="114">
        <v>838</v>
      </c>
    </row>
    <row r="635" spans="1:3" ht="19.7" customHeight="1">
      <c r="A635" s="61">
        <v>232</v>
      </c>
      <c r="B635" s="117" t="s">
        <v>620</v>
      </c>
      <c r="C635" s="114">
        <v>9016</v>
      </c>
    </row>
    <row r="636" spans="1:3" ht="19.7" customHeight="1">
      <c r="A636" s="61">
        <v>23203</v>
      </c>
      <c r="B636" s="117" t="s">
        <v>621</v>
      </c>
      <c r="C636" s="114">
        <v>9016</v>
      </c>
    </row>
    <row r="637" spans="1:3" ht="19.7" customHeight="1">
      <c r="A637" s="61">
        <v>2320301</v>
      </c>
      <c r="B637" s="118" t="s">
        <v>622</v>
      </c>
      <c r="C637" s="114">
        <v>8810</v>
      </c>
    </row>
    <row r="638" spans="1:3" ht="19.7" customHeight="1">
      <c r="A638" s="61">
        <v>2320304</v>
      </c>
      <c r="B638" s="118" t="s">
        <v>623</v>
      </c>
      <c r="C638" s="114">
        <v>206</v>
      </c>
    </row>
  </sheetData>
  <mergeCells count="2">
    <mergeCell ref="A1:C1"/>
    <mergeCell ref="A2:C2"/>
  </mergeCells>
  <phoneticPr fontId="30" type="noConversion"/>
  <pageMargins left="0.70833333333333304" right="0.70833333333333304" top="0.74791666666666701" bottom="0.74791666666666701" header="0.31458333333333299" footer="0.5"/>
  <pageSetup paperSize="9" firstPageNumber="11" orientation="portrait" useFirstPageNumber="1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B71"/>
  <sheetViews>
    <sheetView tabSelected="1" topLeftCell="A7" workbookViewId="0">
      <selection activeCell="D21" sqref="D21"/>
    </sheetView>
  </sheetViews>
  <sheetFormatPr defaultColWidth="9" defaultRowHeight="14.25"/>
  <cols>
    <col min="1" max="1" width="44.625" style="113" customWidth="1"/>
    <col min="2" max="2" width="31.5" style="113" customWidth="1"/>
    <col min="3" max="16384" width="9" style="113"/>
  </cols>
  <sheetData>
    <row r="1" spans="1:2" ht="59.25" customHeight="1">
      <c r="A1" s="219" t="s">
        <v>870</v>
      </c>
      <c r="B1" s="219"/>
    </row>
    <row r="2" spans="1:2" ht="15">
      <c r="A2" s="187"/>
      <c r="B2" s="194" t="s">
        <v>871</v>
      </c>
    </row>
    <row r="3" spans="1:2" ht="26.25" customHeight="1">
      <c r="A3" s="188" t="s">
        <v>893</v>
      </c>
      <c r="B3" s="190" t="s">
        <v>894</v>
      </c>
    </row>
    <row r="4" spans="1:2" ht="26.25" customHeight="1">
      <c r="A4" s="189" t="s">
        <v>872</v>
      </c>
      <c r="B4" s="196">
        <v>114237</v>
      </c>
    </row>
    <row r="5" spans="1:2" ht="26.25" customHeight="1">
      <c r="A5" s="192" t="s">
        <v>874</v>
      </c>
      <c r="B5" s="196">
        <v>79325</v>
      </c>
    </row>
    <row r="6" spans="1:2" ht="26.25" customHeight="1">
      <c r="A6" s="192" t="s">
        <v>875</v>
      </c>
      <c r="B6" s="197">
        <v>9755</v>
      </c>
    </row>
    <row r="7" spans="1:2" ht="26.25" customHeight="1">
      <c r="A7" s="192" t="s">
        <v>876</v>
      </c>
      <c r="B7" s="196">
        <v>25157</v>
      </c>
    </row>
    <row r="8" spans="1:2" ht="26.25" customHeight="1">
      <c r="A8" s="191" t="s">
        <v>873</v>
      </c>
      <c r="B8" s="198">
        <v>85352</v>
      </c>
    </row>
    <row r="9" spans="1:2" ht="26.25" customHeight="1">
      <c r="A9" s="193" t="s">
        <v>877</v>
      </c>
      <c r="B9" s="197">
        <v>16059</v>
      </c>
    </row>
    <row r="10" spans="1:2" ht="26.25" customHeight="1">
      <c r="A10" s="193" t="s">
        <v>878</v>
      </c>
      <c r="B10" s="197">
        <v>2588</v>
      </c>
    </row>
    <row r="11" spans="1:2" ht="26.25" customHeight="1">
      <c r="A11" s="193" t="s">
        <v>879</v>
      </c>
      <c r="B11" s="197">
        <v>1828</v>
      </c>
    </row>
    <row r="12" spans="1:2" ht="26.25" customHeight="1">
      <c r="A12" s="193" t="s">
        <v>880</v>
      </c>
      <c r="B12" s="197">
        <v>6112</v>
      </c>
    </row>
    <row r="13" spans="1:2" ht="26.25" customHeight="1">
      <c r="A13" s="193" t="s">
        <v>881</v>
      </c>
      <c r="B13" s="197">
        <v>2187</v>
      </c>
    </row>
    <row r="14" spans="1:2" ht="26.25" customHeight="1">
      <c r="A14" s="193" t="s">
        <v>882</v>
      </c>
      <c r="B14" s="197">
        <v>2416</v>
      </c>
    </row>
    <row r="15" spans="1:2" ht="26.25" customHeight="1">
      <c r="A15" s="193" t="s">
        <v>883</v>
      </c>
      <c r="B15" s="197">
        <v>6107</v>
      </c>
    </row>
    <row r="16" spans="1:2" ht="26.25" customHeight="1">
      <c r="A16" s="193" t="s">
        <v>884</v>
      </c>
      <c r="B16" s="198">
        <v>48055</v>
      </c>
    </row>
    <row r="17" spans="1:2" ht="26.25" customHeight="1">
      <c r="A17" s="191" t="s">
        <v>892</v>
      </c>
      <c r="B17" s="196">
        <v>5932</v>
      </c>
    </row>
    <row r="18" spans="1:2" ht="26.25" customHeight="1">
      <c r="A18" s="193" t="s">
        <v>885</v>
      </c>
      <c r="B18" s="196">
        <v>91</v>
      </c>
    </row>
    <row r="19" spans="1:2" ht="26.25" customHeight="1">
      <c r="A19" s="193" t="s">
        <v>886</v>
      </c>
      <c r="B19" s="196">
        <v>1882</v>
      </c>
    </row>
    <row r="20" spans="1:2" ht="26.25" customHeight="1">
      <c r="A20" s="193" t="s">
        <v>887</v>
      </c>
      <c r="B20" s="196">
        <v>3959</v>
      </c>
    </row>
    <row r="21" spans="1:2" ht="26.25" customHeight="1">
      <c r="A21" s="191" t="s">
        <v>891</v>
      </c>
      <c r="B21" s="196">
        <v>32278</v>
      </c>
    </row>
    <row r="22" spans="1:2" ht="26.25" customHeight="1">
      <c r="A22" s="192" t="s">
        <v>888</v>
      </c>
      <c r="B22" s="197">
        <v>1437</v>
      </c>
    </row>
    <row r="23" spans="1:2" ht="26.25" customHeight="1">
      <c r="A23" s="193" t="s">
        <v>889</v>
      </c>
      <c r="B23" s="196">
        <v>7094</v>
      </c>
    </row>
    <row r="24" spans="1:2" ht="26.25" customHeight="1">
      <c r="A24" s="193" t="s">
        <v>890</v>
      </c>
      <c r="B24" s="196">
        <v>23747</v>
      </c>
    </row>
    <row r="25" spans="1:2" ht="26.25" customHeight="1">
      <c r="A25" s="195" t="s">
        <v>895</v>
      </c>
      <c r="B25" s="199">
        <v>237799</v>
      </c>
    </row>
    <row r="26" spans="1:2" ht="19.5" customHeight="1"/>
    <row r="27" spans="1:2" ht="19.5" customHeight="1"/>
    <row r="28" spans="1:2" ht="19.5" customHeight="1"/>
    <row r="29" spans="1:2" ht="19.5" customHeight="1"/>
    <row r="30" spans="1:2" ht="19.5" customHeight="1"/>
    <row r="31" spans="1:2" ht="19.5" customHeight="1"/>
    <row r="32" spans="1:2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</sheetData>
  <mergeCells count="1">
    <mergeCell ref="A1:B1"/>
  </mergeCells>
  <phoneticPr fontId="30" type="noConversion"/>
  <pageMargins left="0.70833333333333304" right="0.70833333333333304" top="0.74791666666666701" bottom="0.74791666666666701" header="0.31458333333333299" footer="0.55972222222222201"/>
  <pageSetup paperSize="9" firstPageNumber="29" orientation="portrait" useFirstPageNumber="1" r:id="rId1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F23"/>
  <sheetViews>
    <sheetView showGridLines="0" showZeros="0" workbookViewId="0">
      <pane xSplit="1" ySplit="3" topLeftCell="B10" activePane="bottomRight" state="frozen"/>
      <selection pane="topRight"/>
      <selection pane="bottomLeft"/>
      <selection pane="bottomRight"/>
    </sheetView>
  </sheetViews>
  <sheetFormatPr defaultColWidth="9" defaultRowHeight="15.75"/>
  <cols>
    <col min="1" max="1" width="28.875" style="101" customWidth="1"/>
    <col min="2" max="4" width="14.75" style="101" customWidth="1"/>
    <col min="5" max="5" width="7.875" style="101" hidden="1" customWidth="1"/>
    <col min="6" max="6" width="12" style="101" hidden="1" customWidth="1"/>
    <col min="7" max="16384" width="9" style="101"/>
  </cols>
  <sheetData>
    <row r="1" spans="1:6" ht="57" customHeight="1">
      <c r="A1" s="102" t="s">
        <v>624</v>
      </c>
      <c r="B1" s="103"/>
      <c r="C1" s="103"/>
      <c r="D1" s="103"/>
      <c r="E1" s="104"/>
      <c r="F1" s="104"/>
    </row>
    <row r="2" spans="1:6" ht="21" customHeight="1">
      <c r="B2" s="105"/>
      <c r="C2" s="105"/>
      <c r="D2" s="106" t="s">
        <v>95</v>
      </c>
      <c r="E2" s="105"/>
      <c r="F2" s="105" t="s">
        <v>19</v>
      </c>
    </row>
    <row r="3" spans="1:6" ht="29.25" customHeight="1">
      <c r="A3" s="107" t="s">
        <v>625</v>
      </c>
      <c r="B3" s="90" t="s">
        <v>21</v>
      </c>
      <c r="C3" s="90" t="s">
        <v>22</v>
      </c>
      <c r="D3" s="90" t="s">
        <v>5</v>
      </c>
      <c r="E3" s="90" t="s">
        <v>626</v>
      </c>
      <c r="F3" s="108" t="s">
        <v>627</v>
      </c>
    </row>
    <row r="4" spans="1:6" ht="29.25" customHeight="1">
      <c r="A4" s="109" t="s">
        <v>628</v>
      </c>
      <c r="B4" s="95"/>
      <c r="C4" s="95">
        <v>100</v>
      </c>
      <c r="D4" s="93"/>
      <c r="E4" s="95">
        <v>100</v>
      </c>
      <c r="F4" s="110" t="s">
        <v>629</v>
      </c>
    </row>
    <row r="5" spans="1:6" ht="29.25" customHeight="1">
      <c r="A5" s="91" t="s">
        <v>630</v>
      </c>
      <c r="B5" s="95"/>
      <c r="C5" s="111"/>
      <c r="D5" s="93"/>
      <c r="E5" s="95">
        <v>102</v>
      </c>
      <c r="F5" s="112"/>
    </row>
    <row r="6" spans="1:6" ht="29.25" customHeight="1">
      <c r="A6" s="91" t="s">
        <v>631</v>
      </c>
      <c r="B6" s="95">
        <v>1135</v>
      </c>
      <c r="C6" s="95">
        <v>628</v>
      </c>
      <c r="D6" s="93">
        <f>+C6/B6*100</f>
        <v>55.33</v>
      </c>
      <c r="E6" s="95">
        <v>999</v>
      </c>
      <c r="F6" s="112">
        <f>(C6-E6)/E6*100</f>
        <v>-37.14</v>
      </c>
    </row>
    <row r="7" spans="1:6" ht="29.25" customHeight="1">
      <c r="A7" s="91" t="s">
        <v>632</v>
      </c>
      <c r="B7" s="95">
        <v>3000</v>
      </c>
      <c r="C7" s="95"/>
      <c r="D7" s="93">
        <f t="shared" ref="D7" si="0">+C7/B7*100</f>
        <v>0</v>
      </c>
      <c r="E7" s="95"/>
      <c r="F7" s="112"/>
    </row>
    <row r="8" spans="1:6" ht="29.25" customHeight="1">
      <c r="A8" s="91" t="s">
        <v>633</v>
      </c>
      <c r="B8" s="95">
        <v>2420</v>
      </c>
      <c r="C8" s="95">
        <v>759</v>
      </c>
      <c r="D8" s="93">
        <f>+C8/B8*100</f>
        <v>31.36</v>
      </c>
      <c r="E8" s="95">
        <v>2515</v>
      </c>
      <c r="F8" s="112">
        <f t="shared" ref="F8" si="1">(C8-E8)/E8*100</f>
        <v>-69.819999999999993</v>
      </c>
    </row>
    <row r="9" spans="1:6" ht="29.25" customHeight="1">
      <c r="A9" s="91" t="s">
        <v>634</v>
      </c>
      <c r="B9" s="95">
        <v>5660</v>
      </c>
      <c r="C9" s="95">
        <v>6104</v>
      </c>
      <c r="D9" s="93">
        <f>+C9/B9*100</f>
        <v>107.84</v>
      </c>
      <c r="E9" s="95">
        <v>9748</v>
      </c>
      <c r="F9" s="112">
        <f>(C9-E9)/E9*100</f>
        <v>-37.380000000000003</v>
      </c>
    </row>
    <row r="10" spans="1:6" ht="29.25" customHeight="1">
      <c r="A10" s="91" t="s">
        <v>635</v>
      </c>
      <c r="B10" s="95">
        <v>1420</v>
      </c>
      <c r="C10" s="95">
        <v>1205</v>
      </c>
      <c r="D10" s="93">
        <f>+C10/B10*100</f>
        <v>84.86</v>
      </c>
      <c r="E10" s="95">
        <v>1952</v>
      </c>
      <c r="F10" s="112">
        <f>(C10-E10)/E10*100</f>
        <v>-38.270000000000003</v>
      </c>
    </row>
    <row r="11" spans="1:6" ht="29.25" customHeight="1">
      <c r="A11" s="91" t="s">
        <v>636</v>
      </c>
      <c r="B11" s="95">
        <v>285431</v>
      </c>
      <c r="C11" s="95">
        <v>391417</v>
      </c>
      <c r="D11" s="93">
        <f>+C11/B11*100</f>
        <v>137.13</v>
      </c>
      <c r="E11" s="95">
        <v>339132</v>
      </c>
      <c r="F11" s="112">
        <f>(C11-E11)/E11*100</f>
        <v>15.42</v>
      </c>
    </row>
    <row r="12" spans="1:6" s="52" customFormat="1" ht="29.25" customHeight="1">
      <c r="A12" s="94" t="s">
        <v>637</v>
      </c>
      <c r="B12" s="95">
        <v>207960</v>
      </c>
      <c r="C12" s="95">
        <v>251226</v>
      </c>
      <c r="D12" s="93">
        <f>+C12/B12*100</f>
        <v>120.8</v>
      </c>
      <c r="E12" s="20"/>
      <c r="F12" s="20"/>
    </row>
    <row r="13" spans="1:6" s="52" customFormat="1" ht="29.25" customHeight="1">
      <c r="A13" s="94" t="s">
        <v>638</v>
      </c>
      <c r="B13" s="95">
        <v>400</v>
      </c>
      <c r="C13" s="95">
        <v>4367</v>
      </c>
      <c r="D13" s="93"/>
      <c r="E13" s="20"/>
      <c r="F13" s="20"/>
    </row>
    <row r="14" spans="1:6" s="52" customFormat="1" ht="29.25" customHeight="1">
      <c r="A14" s="96" t="s">
        <v>639</v>
      </c>
      <c r="B14" s="95">
        <v>20041</v>
      </c>
      <c r="C14" s="95"/>
      <c r="D14" s="93">
        <f>+C14/B14*100</f>
        <v>0</v>
      </c>
      <c r="E14" s="20"/>
      <c r="F14" s="20"/>
    </row>
    <row r="15" spans="1:6" s="52" customFormat="1" ht="29.25" customHeight="1">
      <c r="A15" s="94" t="s">
        <v>640</v>
      </c>
      <c r="B15" s="95">
        <v>57030</v>
      </c>
      <c r="C15" s="95">
        <v>135824</v>
      </c>
      <c r="D15" s="93">
        <f>+C15/B15*100</f>
        <v>238.16</v>
      </c>
      <c r="E15" s="20"/>
      <c r="F15" s="20"/>
    </row>
    <row r="16" spans="1:6" ht="29.25" customHeight="1">
      <c r="A16" s="91" t="s">
        <v>641</v>
      </c>
      <c r="B16" s="95">
        <v>3720</v>
      </c>
      <c r="C16" s="95">
        <v>5579</v>
      </c>
      <c r="D16" s="93">
        <f>+C16/B16*100</f>
        <v>149.97</v>
      </c>
      <c r="E16" s="95">
        <v>5846</v>
      </c>
      <c r="F16" s="112">
        <f>(C16-E16)/E16*100</f>
        <v>-4.57</v>
      </c>
    </row>
    <row r="17" spans="1:6" ht="29.25" customHeight="1">
      <c r="A17" s="94" t="s">
        <v>642</v>
      </c>
      <c r="B17" s="95">
        <v>100</v>
      </c>
      <c r="C17" s="95"/>
      <c r="D17" s="93">
        <f>+C17/B17*100</f>
        <v>0</v>
      </c>
      <c r="E17" s="95"/>
      <c r="F17" s="112"/>
    </row>
    <row r="18" spans="1:6" ht="29.25" customHeight="1">
      <c r="A18" s="91" t="s">
        <v>643</v>
      </c>
      <c r="B18" s="95"/>
      <c r="C18" s="95"/>
      <c r="D18" s="93"/>
      <c r="E18" s="95"/>
      <c r="F18" s="112"/>
    </row>
    <row r="19" spans="1:6" ht="29.25" customHeight="1">
      <c r="A19" s="91" t="s">
        <v>644</v>
      </c>
      <c r="B19" s="95">
        <v>50</v>
      </c>
      <c r="C19" s="95">
        <v>95</v>
      </c>
      <c r="D19" s="93">
        <f>+C19/B19*100</f>
        <v>190</v>
      </c>
      <c r="E19" s="95">
        <v>53</v>
      </c>
      <c r="F19" s="112">
        <f>(C19-E19)/E19*100</f>
        <v>79.25</v>
      </c>
    </row>
    <row r="20" spans="1:6" ht="29.25" customHeight="1">
      <c r="A20" s="109" t="s">
        <v>645</v>
      </c>
      <c r="B20" s="95">
        <v>38</v>
      </c>
      <c r="C20" s="95"/>
      <c r="D20" s="93">
        <f>+C20/B20*100</f>
        <v>0</v>
      </c>
      <c r="E20" s="95"/>
      <c r="F20" s="112"/>
    </row>
    <row r="21" spans="1:6" ht="29.25" customHeight="1">
      <c r="A21" s="109" t="s">
        <v>646</v>
      </c>
      <c r="B21" s="95">
        <v>3750</v>
      </c>
      <c r="C21" s="95">
        <v>2850</v>
      </c>
      <c r="D21" s="93">
        <f>+C21/B21*100</f>
        <v>76</v>
      </c>
      <c r="E21" s="95">
        <v>3351</v>
      </c>
      <c r="F21" s="112">
        <f>(C21-E21)/E21*100</f>
        <v>-14.95</v>
      </c>
    </row>
    <row r="22" spans="1:6" ht="29.25" customHeight="1">
      <c r="A22" s="91" t="s">
        <v>647</v>
      </c>
      <c r="B22" s="95">
        <v>870</v>
      </c>
      <c r="C22" s="95">
        <v>728</v>
      </c>
      <c r="D22" s="93">
        <f>+C22/B22*100</f>
        <v>83.68</v>
      </c>
      <c r="E22" s="95">
        <v>1199</v>
      </c>
      <c r="F22" s="112">
        <f>(C22-E22)/E22*100</f>
        <v>-39.28</v>
      </c>
    </row>
    <row r="23" spans="1:6" ht="29.25" customHeight="1">
      <c r="A23" s="89" t="s">
        <v>648</v>
      </c>
      <c r="B23" s="95">
        <f>SUM(B4:B11,B16:B22)</f>
        <v>307594</v>
      </c>
      <c r="C23" s="95">
        <f>SUM(C4:C11,C16:C22)</f>
        <v>409465</v>
      </c>
      <c r="D23" s="93">
        <f>+C23/B23*100</f>
        <v>133.12</v>
      </c>
      <c r="E23" s="95">
        <f>SUM(E4:E22)</f>
        <v>364997</v>
      </c>
      <c r="F23" s="112">
        <f>(C23-E23)/E23*100</f>
        <v>12.18</v>
      </c>
    </row>
  </sheetData>
  <phoneticPr fontId="30" type="noConversion"/>
  <printOptions horizontalCentered="1"/>
  <pageMargins left="0.86597222222222203" right="0.86597222222222203" top="1.10208333333333" bottom="0.78680555555555598" header="0.39305555555555599" footer="0.59027777777777801"/>
  <pageSetup paperSize="9" scale="95" firstPageNumber="31" orientation="portrait" useFirstPageNumber="1" horizontalDpi="180" verticalDpi="180" r:id="rId1"/>
  <headerFooter scaleWithDoc="0" alignWithMargins="0">
    <oddFooter>&amp;C&amp;"Times New Roman,常规"&amp;10&amp;P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D49"/>
  <sheetViews>
    <sheetView workbookViewId="0">
      <selection activeCell="D4" sqref="D4"/>
    </sheetView>
  </sheetViews>
  <sheetFormatPr defaultColWidth="9" defaultRowHeight="14.25"/>
  <cols>
    <col min="1" max="1" width="44.5" customWidth="1"/>
    <col min="2" max="4" width="12.375" customWidth="1"/>
  </cols>
  <sheetData>
    <row r="1" spans="1:4" ht="39" customHeight="1">
      <c r="A1" s="220" t="s">
        <v>649</v>
      </c>
      <c r="B1" s="221"/>
      <c r="C1" s="221"/>
      <c r="D1" s="221"/>
    </row>
    <row r="2" spans="1:4" ht="36" customHeight="1">
      <c r="A2" s="97"/>
      <c r="B2" s="98"/>
      <c r="C2" s="98"/>
      <c r="D2" s="99" t="s">
        <v>19</v>
      </c>
    </row>
    <row r="3" spans="1:4" ht="28.5" customHeight="1">
      <c r="A3" s="72" t="s">
        <v>650</v>
      </c>
      <c r="B3" s="73" t="s">
        <v>23</v>
      </c>
      <c r="C3" s="74" t="s">
        <v>22</v>
      </c>
      <c r="D3" s="77" t="s">
        <v>24</v>
      </c>
    </row>
    <row r="4" spans="1:4" ht="28.5" customHeight="1">
      <c r="A4" s="72" t="s">
        <v>651</v>
      </c>
      <c r="B4" s="75">
        <v>368912</v>
      </c>
      <c r="C4" s="100">
        <v>458001</v>
      </c>
      <c r="D4" s="77">
        <f>(C4-B4)/B4*100</f>
        <v>24.15</v>
      </c>
    </row>
    <row r="5" spans="1:4" ht="28.5" customHeight="1">
      <c r="A5" s="78" t="s">
        <v>652</v>
      </c>
      <c r="B5" s="79">
        <v>0</v>
      </c>
      <c r="C5" s="100">
        <v>0</v>
      </c>
      <c r="D5" s="77"/>
    </row>
    <row r="6" spans="1:4" ht="28.5" customHeight="1">
      <c r="A6" s="80" t="s">
        <v>653</v>
      </c>
      <c r="B6" s="79">
        <v>0</v>
      </c>
      <c r="C6" s="100">
        <v>0</v>
      </c>
      <c r="D6" s="77"/>
    </row>
    <row r="7" spans="1:4" ht="28.5" customHeight="1">
      <c r="A7" s="78" t="s">
        <v>654</v>
      </c>
      <c r="B7" s="79">
        <v>676</v>
      </c>
      <c r="C7" s="100">
        <v>623</v>
      </c>
      <c r="D7" s="77">
        <f>(C7-B7)/B7*100</f>
        <v>-7.84</v>
      </c>
    </row>
    <row r="8" spans="1:4" ht="28.5" customHeight="1">
      <c r="A8" s="80" t="s">
        <v>655</v>
      </c>
      <c r="B8" s="79">
        <v>676</v>
      </c>
      <c r="C8" s="100">
        <v>623</v>
      </c>
      <c r="D8" s="77">
        <f t="shared" ref="D8" si="0">(C8-B8)/B8*100</f>
        <v>-7.84</v>
      </c>
    </row>
    <row r="9" spans="1:4" ht="28.5" customHeight="1">
      <c r="A9" s="78" t="s">
        <v>656</v>
      </c>
      <c r="B9" s="79">
        <v>15298</v>
      </c>
      <c r="C9" s="100">
        <v>23217</v>
      </c>
      <c r="D9" s="77">
        <f>(C9-B9)/B9*100</f>
        <v>51.76</v>
      </c>
    </row>
    <row r="10" spans="1:4" ht="28.5" customHeight="1">
      <c r="A10" s="80" t="s">
        <v>657</v>
      </c>
      <c r="B10" s="79">
        <v>15118</v>
      </c>
      <c r="C10" s="100">
        <v>22976</v>
      </c>
      <c r="D10" s="77">
        <f>(C10-B10)/B10*100</f>
        <v>51.98</v>
      </c>
    </row>
    <row r="11" spans="1:4" ht="28.5" customHeight="1">
      <c r="A11" s="80" t="s">
        <v>658</v>
      </c>
      <c r="B11" s="79">
        <v>180</v>
      </c>
      <c r="C11" s="100">
        <v>241</v>
      </c>
      <c r="D11" s="77">
        <f>(C11-B11)/B11*100</f>
        <v>33.89</v>
      </c>
    </row>
    <row r="12" spans="1:4" ht="28.5" customHeight="1">
      <c r="A12" s="78" t="s">
        <v>659</v>
      </c>
      <c r="B12" s="79"/>
      <c r="C12" s="100"/>
      <c r="D12" s="77"/>
    </row>
    <row r="13" spans="1:4" ht="28.5" customHeight="1">
      <c r="A13" s="80" t="s">
        <v>660</v>
      </c>
      <c r="B13" s="81"/>
      <c r="C13" s="100"/>
      <c r="D13" s="77"/>
    </row>
    <row r="14" spans="1:4" ht="28.5" customHeight="1">
      <c r="A14" s="80" t="s">
        <v>661</v>
      </c>
      <c r="B14" s="81"/>
      <c r="C14" s="100"/>
      <c r="D14" s="77"/>
    </row>
    <row r="15" spans="1:4" ht="28.5" customHeight="1">
      <c r="A15" s="78" t="s">
        <v>662</v>
      </c>
      <c r="B15" s="81">
        <v>330855</v>
      </c>
      <c r="C15" s="100">
        <v>383902</v>
      </c>
      <c r="D15" s="77">
        <f t="shared" ref="D15" si="1">(C15-B15)/B15*100</f>
        <v>16.03</v>
      </c>
    </row>
    <row r="16" spans="1:4" ht="28.5" customHeight="1">
      <c r="A16" s="80" t="s">
        <v>663</v>
      </c>
      <c r="B16" s="81">
        <v>311403</v>
      </c>
      <c r="C16" s="100">
        <v>374955</v>
      </c>
      <c r="D16" s="77">
        <f t="shared" ref="D16:D21" si="2">(C16-B16)/B16*100</f>
        <v>20.41</v>
      </c>
    </row>
    <row r="17" spans="1:4" ht="28.5" customHeight="1">
      <c r="A17" s="80" t="s">
        <v>664</v>
      </c>
      <c r="B17" s="81">
        <v>3206</v>
      </c>
      <c r="C17" s="100">
        <v>966</v>
      </c>
      <c r="D17" s="77">
        <f t="shared" si="2"/>
        <v>-69.87</v>
      </c>
    </row>
    <row r="18" spans="1:4" ht="28.5" customHeight="1">
      <c r="A18" s="80" t="s">
        <v>665</v>
      </c>
      <c r="B18" s="81">
        <v>1534</v>
      </c>
      <c r="C18" s="100">
        <v>5814</v>
      </c>
      <c r="D18" s="77">
        <f t="shared" si="2"/>
        <v>279.01</v>
      </c>
    </row>
    <row r="19" spans="1:4" ht="28.5" customHeight="1">
      <c r="A19" s="80" t="s">
        <v>666</v>
      </c>
      <c r="B19" s="81">
        <v>799</v>
      </c>
      <c r="C19" s="100">
        <v>725</v>
      </c>
      <c r="D19" s="77">
        <f t="shared" si="2"/>
        <v>-9.26</v>
      </c>
    </row>
    <row r="20" spans="1:4" ht="28.5" customHeight="1">
      <c r="A20" s="80" t="s">
        <v>667</v>
      </c>
      <c r="B20" s="81">
        <v>5547</v>
      </c>
      <c r="C20" s="100">
        <v>1106</v>
      </c>
      <c r="D20" s="77">
        <f t="shared" si="2"/>
        <v>-80.06</v>
      </c>
    </row>
    <row r="21" spans="1:4" ht="28.5" customHeight="1">
      <c r="A21" s="80" t="s">
        <v>668</v>
      </c>
      <c r="B21" s="81">
        <v>2579</v>
      </c>
      <c r="C21" s="100">
        <v>336</v>
      </c>
      <c r="D21" s="77">
        <f t="shared" si="2"/>
        <v>-86.97</v>
      </c>
    </row>
    <row r="22" spans="1:4" ht="28.5" customHeight="1">
      <c r="A22" s="80" t="s">
        <v>669</v>
      </c>
      <c r="B22" s="81">
        <v>5787</v>
      </c>
      <c r="C22" s="100"/>
      <c r="D22" s="77"/>
    </row>
    <row r="23" spans="1:4" ht="28.5" customHeight="1">
      <c r="A23" s="78" t="s">
        <v>670</v>
      </c>
      <c r="B23" s="81">
        <v>5590</v>
      </c>
      <c r="C23" s="100">
        <v>3382</v>
      </c>
      <c r="D23" s="77">
        <f>(C23-B23)/B23*100</f>
        <v>-39.5</v>
      </c>
    </row>
    <row r="24" spans="1:4" ht="28.5" customHeight="1">
      <c r="A24" s="80" t="s">
        <v>671</v>
      </c>
      <c r="B24" s="81">
        <v>1121</v>
      </c>
      <c r="C24" s="100">
        <v>2971</v>
      </c>
      <c r="D24" s="77">
        <f>(C24-B24)/B24*100</f>
        <v>165.03</v>
      </c>
    </row>
    <row r="25" spans="1:4" ht="28.5" customHeight="1">
      <c r="A25" s="80" t="s">
        <v>672</v>
      </c>
      <c r="B25" s="81"/>
      <c r="C25" s="100"/>
      <c r="D25" s="77"/>
    </row>
    <row r="26" spans="1:4" ht="28.5" customHeight="1">
      <c r="A26" s="80" t="s">
        <v>673</v>
      </c>
      <c r="B26" s="81">
        <v>4469</v>
      </c>
      <c r="C26" s="100">
        <v>411</v>
      </c>
      <c r="D26" s="77">
        <f>(C26-B26)/B26*100</f>
        <v>-90.8</v>
      </c>
    </row>
    <row r="27" spans="1:4" ht="28.5" customHeight="1">
      <c r="A27" s="78" t="s">
        <v>674</v>
      </c>
      <c r="B27" s="81">
        <v>45</v>
      </c>
      <c r="C27" s="100">
        <v>8018</v>
      </c>
      <c r="D27" s="77"/>
    </row>
    <row r="28" spans="1:4" ht="28.5" customHeight="1">
      <c r="A28" s="80" t="s">
        <v>675</v>
      </c>
      <c r="B28" s="81"/>
      <c r="C28" s="100"/>
      <c r="D28" s="77"/>
    </row>
    <row r="29" spans="1:4" ht="28.5" customHeight="1">
      <c r="A29" s="80" t="s">
        <v>676</v>
      </c>
      <c r="B29" s="81">
        <v>45</v>
      </c>
      <c r="C29" s="100">
        <v>18</v>
      </c>
      <c r="D29" s="77">
        <f>(C29-B29)/B29*100</f>
        <v>-60</v>
      </c>
    </row>
    <row r="30" spans="1:4" ht="28.5" customHeight="1">
      <c r="A30" s="80" t="s">
        <v>677</v>
      </c>
      <c r="B30" s="81"/>
      <c r="C30" s="100">
        <v>8000</v>
      </c>
      <c r="D30" s="77"/>
    </row>
    <row r="31" spans="1:4" ht="28.5" customHeight="1">
      <c r="A31" s="80" t="s">
        <v>678</v>
      </c>
      <c r="B31" s="81"/>
      <c r="C31" s="100"/>
      <c r="D31" s="77"/>
    </row>
    <row r="32" spans="1:4" ht="28.5" customHeight="1">
      <c r="A32" s="80" t="s">
        <v>679</v>
      </c>
      <c r="B32" s="81"/>
      <c r="C32" s="100"/>
      <c r="D32" s="77"/>
    </row>
    <row r="33" spans="1:4" ht="28.5" customHeight="1">
      <c r="A33" s="80" t="s">
        <v>680</v>
      </c>
      <c r="B33" s="81"/>
      <c r="C33" s="100"/>
      <c r="D33" s="77"/>
    </row>
    <row r="34" spans="1:4" ht="28.5" customHeight="1">
      <c r="A34" s="78" t="s">
        <v>681</v>
      </c>
      <c r="B34" s="81">
        <v>664</v>
      </c>
      <c r="C34" s="100">
        <v>262</v>
      </c>
      <c r="D34" s="77">
        <f t="shared" ref="D34" si="3">(C34-B34)/B34*100</f>
        <v>-60.54</v>
      </c>
    </row>
    <row r="35" spans="1:4" ht="28.5" customHeight="1">
      <c r="A35" s="80" t="s">
        <v>682</v>
      </c>
      <c r="B35" s="81">
        <v>587</v>
      </c>
      <c r="C35" s="100">
        <v>262</v>
      </c>
      <c r="D35" s="77">
        <f>(C35-B35)/B35*100</f>
        <v>-55.37</v>
      </c>
    </row>
    <row r="36" spans="1:4" ht="28.5" customHeight="1">
      <c r="A36" s="80" t="s">
        <v>683</v>
      </c>
      <c r="B36" s="81">
        <v>77</v>
      </c>
      <c r="C36" s="100"/>
      <c r="D36" s="77"/>
    </row>
    <row r="37" spans="1:4" ht="28.5" customHeight="1">
      <c r="A37" s="80" t="s">
        <v>684</v>
      </c>
      <c r="B37" s="81"/>
      <c r="C37" s="100"/>
      <c r="D37" s="77"/>
    </row>
    <row r="38" spans="1:4" ht="28.5" customHeight="1">
      <c r="A38" s="78" t="s">
        <v>685</v>
      </c>
      <c r="B38" s="81"/>
      <c r="C38" s="100">
        <v>17</v>
      </c>
      <c r="D38" s="77"/>
    </row>
    <row r="39" spans="1:4" ht="28.5" customHeight="1">
      <c r="A39" s="80" t="s">
        <v>686</v>
      </c>
      <c r="B39" s="81"/>
      <c r="C39" s="100">
        <v>17</v>
      </c>
      <c r="D39" s="77"/>
    </row>
    <row r="40" spans="1:4" ht="28.5" customHeight="1">
      <c r="A40" s="78" t="s">
        <v>687</v>
      </c>
      <c r="B40" s="81"/>
      <c r="C40" s="100"/>
      <c r="D40" s="77"/>
    </row>
    <row r="41" spans="1:4" ht="28.5" customHeight="1">
      <c r="A41" s="80" t="s">
        <v>688</v>
      </c>
      <c r="B41" s="81"/>
      <c r="C41" s="100"/>
      <c r="D41" s="77"/>
    </row>
    <row r="42" spans="1:4" ht="28.5" customHeight="1">
      <c r="A42" s="80" t="s">
        <v>689</v>
      </c>
      <c r="B42" s="81"/>
      <c r="C42" s="100"/>
      <c r="D42" s="77"/>
    </row>
    <row r="43" spans="1:4" ht="28.5" customHeight="1">
      <c r="A43" s="80" t="s">
        <v>690</v>
      </c>
      <c r="B43" s="81"/>
      <c r="C43" s="100"/>
      <c r="D43" s="77"/>
    </row>
    <row r="44" spans="1:4" ht="28.5" customHeight="1">
      <c r="A44" s="78" t="s">
        <v>691</v>
      </c>
      <c r="B44" s="81">
        <v>15784</v>
      </c>
      <c r="C44" s="100">
        <v>16000</v>
      </c>
      <c r="D44" s="77">
        <f t="shared" ref="D44" si="4">(C44-B44)/B44*100</f>
        <v>1.37</v>
      </c>
    </row>
    <row r="45" spans="1:4" ht="28.5" customHeight="1">
      <c r="A45" s="80" t="s">
        <v>692</v>
      </c>
      <c r="B45" s="81">
        <v>33</v>
      </c>
      <c r="C45" s="100">
        <v>1047</v>
      </c>
      <c r="D45" s="77"/>
    </row>
    <row r="46" spans="1:4" ht="28.5" customHeight="1">
      <c r="A46" s="80" t="s">
        <v>693</v>
      </c>
      <c r="B46" s="81">
        <v>11426</v>
      </c>
      <c r="C46" s="100">
        <v>14293</v>
      </c>
      <c r="D46" s="77">
        <f t="shared" ref="D46" si="5">(C46-B46)/B46*100</f>
        <v>25.09</v>
      </c>
    </row>
    <row r="47" spans="1:4" ht="28.5" customHeight="1">
      <c r="A47" s="80" t="s">
        <v>694</v>
      </c>
      <c r="B47" s="81">
        <v>4325</v>
      </c>
      <c r="C47" s="100">
        <v>660</v>
      </c>
      <c r="D47" s="77">
        <f>(C47-B47)/B47*100</f>
        <v>-84.74</v>
      </c>
    </row>
    <row r="48" spans="1:4" ht="28.5" customHeight="1">
      <c r="A48" s="78" t="s">
        <v>90</v>
      </c>
      <c r="B48" s="81"/>
      <c r="C48" s="100">
        <v>22580</v>
      </c>
      <c r="D48" s="77"/>
    </row>
    <row r="49" spans="1:4" ht="28.5" customHeight="1">
      <c r="A49" s="78" t="s">
        <v>695</v>
      </c>
      <c r="B49" s="81"/>
      <c r="C49" s="82"/>
      <c r="D49" s="83"/>
    </row>
  </sheetData>
  <mergeCells count="1">
    <mergeCell ref="A1:D1"/>
  </mergeCells>
  <phoneticPr fontId="30" type="noConversion"/>
  <pageMargins left="0.70833333333333304" right="0.70833333333333304" top="0.74791666666666701" bottom="0.74791666666666701" header="0.31458333333333299" footer="0.51180555555555596"/>
  <pageSetup paperSize="9" firstPageNumber="32" orientation="portrait" useFirstPageNumber="1" r:id="rId1"/>
  <headerFooter>
    <oddFooter>&amp;C&amp;10&amp;P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D20"/>
  <sheetViews>
    <sheetView showGridLines="0" showZeros="0" workbookViewId="0">
      <pane xSplit="1" ySplit="3" topLeftCell="B4" activePane="bottomRight" state="frozen"/>
      <selection pane="topRight"/>
      <selection pane="bottomLeft"/>
      <selection pane="bottomRight" activeCell="E17" sqref="E17"/>
    </sheetView>
  </sheetViews>
  <sheetFormatPr defaultColWidth="9.125" defaultRowHeight="15.75"/>
  <cols>
    <col min="1" max="1" width="28.5" style="15" customWidth="1"/>
    <col min="2" max="2" width="13.625" style="15" customWidth="1"/>
    <col min="3" max="3" width="13" style="15" customWidth="1"/>
    <col min="4" max="4" width="12.5" style="15" customWidth="1"/>
    <col min="5" max="253" width="9.125" style="15" customWidth="1"/>
    <col min="254" max="16384" width="9.125" style="15"/>
  </cols>
  <sheetData>
    <row r="1" spans="1:4" ht="62.25" customHeight="1">
      <c r="A1" s="85" t="s">
        <v>696</v>
      </c>
      <c r="B1" s="86"/>
      <c r="C1" s="86"/>
      <c r="D1" s="86"/>
    </row>
    <row r="2" spans="1:4" s="84" customFormat="1" ht="25.5" customHeight="1">
      <c r="A2" s="87"/>
      <c r="B2" s="87"/>
      <c r="C2" s="87"/>
      <c r="D2" s="88" t="s">
        <v>95</v>
      </c>
    </row>
    <row r="3" spans="1:4" s="84" customFormat="1" ht="35.25" customHeight="1">
      <c r="A3" s="89" t="s">
        <v>697</v>
      </c>
      <c r="B3" s="90" t="s">
        <v>698</v>
      </c>
      <c r="C3" s="90" t="s">
        <v>699</v>
      </c>
      <c r="D3" s="90" t="s">
        <v>5</v>
      </c>
    </row>
    <row r="4" spans="1:4" s="84" customFormat="1" ht="35.25" customHeight="1">
      <c r="A4" s="91" t="s">
        <v>630</v>
      </c>
      <c r="B4" s="92">
        <v>0</v>
      </c>
      <c r="C4" s="19"/>
      <c r="D4" s="93"/>
    </row>
    <row r="5" spans="1:4" s="84" customFormat="1" ht="35.25" customHeight="1">
      <c r="A5" s="91" t="s">
        <v>631</v>
      </c>
      <c r="B5" s="92">
        <v>100</v>
      </c>
      <c r="C5" s="17">
        <v>119</v>
      </c>
      <c r="D5" s="93">
        <f>+C5/B5*100</f>
        <v>119</v>
      </c>
    </row>
    <row r="6" spans="1:4" s="84" customFormat="1" ht="35.25" customHeight="1">
      <c r="A6" s="91" t="s">
        <v>632</v>
      </c>
      <c r="B6" s="92"/>
      <c r="C6" s="17"/>
      <c r="D6" s="93"/>
    </row>
    <row r="7" spans="1:4" s="84" customFormat="1" ht="35.25" customHeight="1">
      <c r="A7" s="91" t="s">
        <v>633</v>
      </c>
      <c r="B7" s="92">
        <v>1400</v>
      </c>
      <c r="C7" s="17">
        <v>467</v>
      </c>
      <c r="D7" s="93">
        <f>+C7/B7*100</f>
        <v>33.36</v>
      </c>
    </row>
    <row r="8" spans="1:4" s="84" customFormat="1" ht="35.25" customHeight="1">
      <c r="A8" s="91" t="s">
        <v>634</v>
      </c>
      <c r="B8" s="92">
        <v>760</v>
      </c>
      <c r="C8" s="17">
        <v>490</v>
      </c>
      <c r="D8" s="93">
        <f t="shared" ref="D8" si="0">+C8/B8*100</f>
        <v>64.47</v>
      </c>
    </row>
    <row r="9" spans="1:4" s="84" customFormat="1" ht="35.25" customHeight="1">
      <c r="A9" s="91" t="s">
        <v>635</v>
      </c>
      <c r="B9" s="92">
        <v>280</v>
      </c>
      <c r="C9" s="17">
        <v>20</v>
      </c>
      <c r="D9" s="93">
        <f>+C9/B9*100</f>
        <v>7.14</v>
      </c>
    </row>
    <row r="10" spans="1:4" s="84" customFormat="1" ht="35.25" customHeight="1">
      <c r="A10" s="91" t="s">
        <v>636</v>
      </c>
      <c r="B10" s="92">
        <v>140160</v>
      </c>
      <c r="C10" s="17">
        <v>165777</v>
      </c>
      <c r="D10" s="93">
        <f>+C10/B10*100</f>
        <v>118.28</v>
      </c>
    </row>
    <row r="11" spans="1:4" s="52" customFormat="1" ht="29.25" customHeight="1">
      <c r="A11" s="94" t="s">
        <v>637</v>
      </c>
      <c r="B11" s="95">
        <v>140160</v>
      </c>
      <c r="C11" s="95">
        <v>163303</v>
      </c>
      <c r="D11" s="93">
        <f>+C11/B11*100</f>
        <v>116.51</v>
      </c>
    </row>
    <row r="12" spans="1:4" s="52" customFormat="1" ht="29.25" customHeight="1">
      <c r="A12" s="94" t="s">
        <v>638</v>
      </c>
      <c r="B12" s="95"/>
      <c r="C12" s="95">
        <v>2419</v>
      </c>
      <c r="D12" s="93"/>
    </row>
    <row r="13" spans="1:4" s="52" customFormat="1" ht="29.25" customHeight="1">
      <c r="A13" s="96" t="s">
        <v>639</v>
      </c>
      <c r="B13" s="95"/>
      <c r="C13" s="95"/>
      <c r="D13" s="93"/>
    </row>
    <row r="14" spans="1:4" s="52" customFormat="1" ht="29.25" customHeight="1">
      <c r="A14" s="94" t="s">
        <v>640</v>
      </c>
      <c r="B14" s="95"/>
      <c r="C14" s="95">
        <v>55</v>
      </c>
      <c r="D14" s="93"/>
    </row>
    <row r="15" spans="1:4" s="84" customFormat="1" ht="35.25" customHeight="1">
      <c r="A15" s="91" t="s">
        <v>641</v>
      </c>
      <c r="B15" s="92">
        <v>3000</v>
      </c>
      <c r="C15" s="17">
        <v>3737</v>
      </c>
      <c r="D15" s="93">
        <f>+C15/B15*100</f>
        <v>124.57</v>
      </c>
    </row>
    <row r="16" spans="1:4" s="84" customFormat="1" ht="35.25" customHeight="1">
      <c r="A16" s="91" t="s">
        <v>643</v>
      </c>
      <c r="B16" s="92"/>
      <c r="C16" s="17"/>
      <c r="D16" s="93"/>
    </row>
    <row r="17" spans="1:4" s="84" customFormat="1" ht="35.25" customHeight="1">
      <c r="A17" s="91" t="s">
        <v>646</v>
      </c>
      <c r="B17" s="92">
        <v>3000</v>
      </c>
      <c r="C17" s="17">
        <v>1964</v>
      </c>
      <c r="D17" s="93">
        <f>+C17/B17*100</f>
        <v>65.47</v>
      </c>
    </row>
    <row r="18" spans="1:4" s="84" customFormat="1" ht="35.25" customHeight="1">
      <c r="A18" s="91" t="s">
        <v>645</v>
      </c>
      <c r="B18" s="92"/>
      <c r="C18" s="17"/>
      <c r="D18" s="93"/>
    </row>
    <row r="19" spans="1:4" s="84" customFormat="1" ht="35.25" customHeight="1">
      <c r="A19" s="91" t="s">
        <v>647</v>
      </c>
      <c r="B19" s="92"/>
      <c r="C19" s="17">
        <v>644</v>
      </c>
      <c r="D19" s="93"/>
    </row>
    <row r="20" spans="1:4" s="84" customFormat="1" ht="35.25" customHeight="1">
      <c r="A20" s="89" t="s">
        <v>648</v>
      </c>
      <c r="B20" s="92">
        <f>SUM(B4:B10,B15:B19)</f>
        <v>148700</v>
      </c>
      <c r="C20" s="92">
        <f>SUM(C4:C10,C15:C19)</f>
        <v>173218</v>
      </c>
      <c r="D20" s="93">
        <f>+C20/B20*100</f>
        <v>116.49</v>
      </c>
    </row>
  </sheetData>
  <phoneticPr fontId="30" type="noConversion"/>
  <printOptions horizontalCentered="1"/>
  <pageMargins left="0.86597222222222203" right="0.86597222222222203" top="1.18055555555556" bottom="0.78680555555555598" header="0.39305555555555599" footer="0.59027777777777801"/>
  <pageSetup paperSize="9" scale="95" firstPageNumber="34" orientation="portrait" useFirstPageNumber="1" r:id="rId1"/>
  <headerFooter scaleWithDoc="0" alignWithMargins="0">
    <oddFooter>&amp;C&amp;"Times New Roman,常规"&amp;10&amp;P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P45"/>
  <sheetViews>
    <sheetView showZeros="0" workbookViewId="0">
      <selection activeCell="D32" sqref="D32"/>
    </sheetView>
  </sheetViews>
  <sheetFormatPr defaultColWidth="9" defaultRowHeight="15.75"/>
  <cols>
    <col min="1" max="1" width="40.125" style="66" customWidth="1"/>
    <col min="2" max="4" width="12" style="67" customWidth="1"/>
    <col min="5" max="9" width="9" style="67"/>
    <col min="10" max="224" width="9" style="68"/>
    <col min="225" max="16384" width="9" style="15"/>
  </cols>
  <sheetData>
    <row r="1" spans="1:4" ht="32.25" customHeight="1">
      <c r="A1" s="222" t="s">
        <v>700</v>
      </c>
      <c r="B1" s="223"/>
      <c r="C1" s="223"/>
      <c r="D1" s="223"/>
    </row>
    <row r="2" spans="1:4" ht="25.5" customHeight="1">
      <c r="A2" s="69"/>
      <c r="B2" s="70"/>
      <c r="C2" s="70"/>
      <c r="D2" s="71" t="s">
        <v>19</v>
      </c>
    </row>
    <row r="3" spans="1:4" ht="29.25" customHeight="1">
      <c r="A3" s="72" t="s">
        <v>650</v>
      </c>
      <c r="B3" s="73" t="s">
        <v>868</v>
      </c>
      <c r="C3" s="74" t="s">
        <v>22</v>
      </c>
      <c r="D3" s="184" t="s">
        <v>869</v>
      </c>
    </row>
    <row r="4" spans="1:4" ht="26.25" customHeight="1">
      <c r="A4" s="72" t="s">
        <v>651</v>
      </c>
      <c r="B4" s="75">
        <f>B7+B15+B30+B40+B9</f>
        <v>94937</v>
      </c>
      <c r="C4" s="76">
        <f>C9+C15+C30+C40+C44</f>
        <v>182448</v>
      </c>
      <c r="D4" s="77">
        <f>(C4-B4)/B4*100</f>
        <v>92.18</v>
      </c>
    </row>
    <row r="5" spans="1:4" ht="27.75" customHeight="1">
      <c r="A5" s="78" t="s">
        <v>652</v>
      </c>
      <c r="B5" s="79"/>
      <c r="C5" s="76">
        <v>0</v>
      </c>
      <c r="D5" s="77"/>
    </row>
    <row r="6" spans="1:4" ht="27.75" customHeight="1">
      <c r="A6" s="80" t="s">
        <v>653</v>
      </c>
      <c r="B6" s="79"/>
      <c r="C6" s="76">
        <v>0</v>
      </c>
      <c r="D6" s="77"/>
    </row>
    <row r="7" spans="1:4" ht="27.75" customHeight="1">
      <c r="A7" s="78" t="s">
        <v>654</v>
      </c>
      <c r="B7" s="79">
        <v>20</v>
      </c>
      <c r="C7" s="76">
        <v>0</v>
      </c>
      <c r="D7" s="77"/>
    </row>
    <row r="8" spans="1:4" ht="27.75" customHeight="1">
      <c r="A8" s="80" t="s">
        <v>655</v>
      </c>
      <c r="B8" s="79">
        <v>20</v>
      </c>
      <c r="C8" s="76">
        <v>0</v>
      </c>
      <c r="D8" s="77"/>
    </row>
    <row r="9" spans="1:4" ht="27.75" customHeight="1">
      <c r="A9" s="78" t="s">
        <v>656</v>
      </c>
      <c r="B9" s="79">
        <v>95</v>
      </c>
      <c r="C9" s="76">
        <v>140</v>
      </c>
      <c r="D9" s="77">
        <f>(C9-B9)/B9*100</f>
        <v>47.37</v>
      </c>
    </row>
    <row r="10" spans="1:4" ht="27.75" customHeight="1">
      <c r="A10" s="80" t="s">
        <v>657</v>
      </c>
      <c r="B10" s="79">
        <v>95</v>
      </c>
      <c r="C10" s="76">
        <v>140</v>
      </c>
      <c r="D10" s="77">
        <f>(C10-B10)/B10*100</f>
        <v>47.37</v>
      </c>
    </row>
    <row r="11" spans="1:4" ht="27.75" customHeight="1">
      <c r="A11" s="80" t="s">
        <v>658</v>
      </c>
      <c r="B11" s="79"/>
      <c r="C11" s="76">
        <v>0</v>
      </c>
      <c r="D11" s="77"/>
    </row>
    <row r="12" spans="1:4" ht="27.75" customHeight="1">
      <c r="A12" s="78" t="s">
        <v>659</v>
      </c>
      <c r="B12" s="79"/>
      <c r="C12" s="76">
        <v>0</v>
      </c>
      <c r="D12" s="77"/>
    </row>
    <row r="13" spans="1:4" ht="27.75" customHeight="1">
      <c r="A13" s="80" t="s">
        <v>660</v>
      </c>
      <c r="B13" s="81"/>
      <c r="C13" s="76">
        <v>0</v>
      </c>
      <c r="D13" s="77"/>
    </row>
    <row r="14" spans="1:4" ht="27.75" customHeight="1">
      <c r="A14" s="80" t="s">
        <v>661</v>
      </c>
      <c r="B14" s="81"/>
      <c r="C14" s="76">
        <v>0</v>
      </c>
      <c r="D14" s="77"/>
    </row>
    <row r="15" spans="1:4" ht="27.75" customHeight="1">
      <c r="A15" s="78" t="s">
        <v>662</v>
      </c>
      <c r="B15" s="81">
        <v>92096</v>
      </c>
      <c r="C15" s="76">
        <v>171623</v>
      </c>
      <c r="D15" s="77">
        <f>(C15-B15)/B15*100</f>
        <v>86.35</v>
      </c>
    </row>
    <row r="16" spans="1:4" ht="27.75" customHeight="1">
      <c r="A16" s="80" t="s">
        <v>701</v>
      </c>
      <c r="B16" s="81">
        <v>83265</v>
      </c>
      <c r="C16" s="76">
        <v>171118</v>
      </c>
      <c r="D16" s="77">
        <f>(C16-B16)/B16*100</f>
        <v>105.51</v>
      </c>
    </row>
    <row r="17" spans="1:4" ht="27.75" customHeight="1">
      <c r="A17" s="80" t="s">
        <v>702</v>
      </c>
      <c r="B17" s="81">
        <v>1406</v>
      </c>
      <c r="C17" s="76">
        <v>505</v>
      </c>
      <c r="D17" s="77">
        <f>(C17-B17)/B17*100</f>
        <v>-64.08</v>
      </c>
    </row>
    <row r="18" spans="1:4" ht="27.75" customHeight="1">
      <c r="A18" s="80" t="s">
        <v>703</v>
      </c>
      <c r="B18" s="81">
        <v>7425</v>
      </c>
      <c r="C18" s="76">
        <v>0</v>
      </c>
      <c r="D18" s="77"/>
    </row>
    <row r="19" spans="1:4" ht="27.75" customHeight="1">
      <c r="A19" s="78" t="s">
        <v>670</v>
      </c>
      <c r="B19" s="81"/>
      <c r="C19" s="76">
        <v>0</v>
      </c>
      <c r="D19" s="77"/>
    </row>
    <row r="20" spans="1:4" ht="27.75" customHeight="1">
      <c r="A20" s="80" t="s">
        <v>671</v>
      </c>
      <c r="B20" s="81"/>
      <c r="C20" s="76">
        <v>0</v>
      </c>
      <c r="D20" s="77"/>
    </row>
    <row r="21" spans="1:4" ht="27.75" customHeight="1">
      <c r="A21" s="80" t="s">
        <v>672</v>
      </c>
      <c r="B21" s="81"/>
      <c r="C21" s="76">
        <v>0</v>
      </c>
      <c r="D21" s="77"/>
    </row>
    <row r="22" spans="1:4" ht="27.75" customHeight="1">
      <c r="A22" s="80" t="s">
        <v>673</v>
      </c>
      <c r="B22" s="81"/>
      <c r="C22" s="76">
        <v>0</v>
      </c>
      <c r="D22" s="77"/>
    </row>
    <row r="23" spans="1:4" ht="27.75" customHeight="1">
      <c r="A23" s="78" t="s">
        <v>674</v>
      </c>
      <c r="B23" s="81"/>
      <c r="C23" s="76">
        <v>0</v>
      </c>
      <c r="D23" s="77"/>
    </row>
    <row r="24" spans="1:4" ht="27.75" customHeight="1">
      <c r="A24" s="80" t="s">
        <v>675</v>
      </c>
      <c r="B24" s="81"/>
      <c r="C24" s="76">
        <v>0</v>
      </c>
      <c r="D24" s="77"/>
    </row>
    <row r="25" spans="1:4" ht="27.75" customHeight="1">
      <c r="A25" s="80" t="s">
        <v>676</v>
      </c>
      <c r="B25" s="81"/>
      <c r="C25" s="76">
        <v>0</v>
      </c>
      <c r="D25" s="77"/>
    </row>
    <row r="26" spans="1:4" ht="27.75" customHeight="1">
      <c r="A26" s="80" t="s">
        <v>677</v>
      </c>
      <c r="B26" s="81"/>
      <c r="C26" s="76">
        <v>0</v>
      </c>
      <c r="D26" s="77"/>
    </row>
    <row r="27" spans="1:4" ht="27.75" customHeight="1">
      <c r="A27" s="80" t="s">
        <v>678</v>
      </c>
      <c r="B27" s="81"/>
      <c r="C27" s="76">
        <v>0</v>
      </c>
      <c r="D27" s="77"/>
    </row>
    <row r="28" spans="1:4" ht="27.75" customHeight="1">
      <c r="A28" s="80" t="s">
        <v>679</v>
      </c>
      <c r="B28" s="81"/>
      <c r="C28" s="76">
        <v>0</v>
      </c>
      <c r="D28" s="77"/>
    </row>
    <row r="29" spans="1:4" ht="27.75" customHeight="1">
      <c r="A29" s="80" t="s">
        <v>680</v>
      </c>
      <c r="B29" s="81"/>
      <c r="C29" s="15"/>
      <c r="D29" s="77"/>
    </row>
    <row r="30" spans="1:4" ht="27.75" customHeight="1">
      <c r="A30" s="78" t="s">
        <v>681</v>
      </c>
      <c r="B30" s="81">
        <v>46</v>
      </c>
      <c r="C30" s="76">
        <v>84</v>
      </c>
      <c r="D30" s="77">
        <f>(C30-B30)/B30*100</f>
        <v>82.61</v>
      </c>
    </row>
    <row r="31" spans="1:4" ht="27.75" customHeight="1">
      <c r="A31" s="80" t="s">
        <v>704</v>
      </c>
      <c r="B31" s="81">
        <v>3</v>
      </c>
      <c r="C31" s="76"/>
      <c r="D31" s="77"/>
    </row>
    <row r="32" spans="1:4" ht="27.75" customHeight="1">
      <c r="A32" s="80" t="s">
        <v>682</v>
      </c>
      <c r="B32" s="81">
        <v>43</v>
      </c>
      <c r="C32" s="76">
        <v>84</v>
      </c>
      <c r="D32" s="77">
        <f>(C32-B32)/B32*100</f>
        <v>95.35</v>
      </c>
    </row>
    <row r="33" spans="1:4" ht="27.75" customHeight="1">
      <c r="A33" s="80" t="s">
        <v>684</v>
      </c>
      <c r="B33" s="81"/>
      <c r="C33" s="76">
        <v>0</v>
      </c>
      <c r="D33" s="77"/>
    </row>
    <row r="34" spans="1:4" ht="27.75" customHeight="1">
      <c r="A34" s="78" t="s">
        <v>685</v>
      </c>
      <c r="B34" s="81"/>
      <c r="C34" s="76">
        <v>0</v>
      </c>
      <c r="D34" s="77"/>
    </row>
    <row r="35" spans="1:4" ht="27.75" customHeight="1">
      <c r="A35" s="80" t="s">
        <v>686</v>
      </c>
      <c r="B35" s="81"/>
      <c r="C35" s="76">
        <v>0</v>
      </c>
      <c r="D35" s="77"/>
    </row>
    <row r="36" spans="1:4" ht="27.75" customHeight="1">
      <c r="A36" s="78" t="s">
        <v>687</v>
      </c>
      <c r="B36" s="81"/>
      <c r="C36" s="76">
        <v>0</v>
      </c>
      <c r="D36" s="77"/>
    </row>
    <row r="37" spans="1:4" ht="27.75" customHeight="1">
      <c r="A37" s="80" t="s">
        <v>688</v>
      </c>
      <c r="B37" s="81"/>
      <c r="C37" s="76">
        <v>0</v>
      </c>
      <c r="D37" s="77"/>
    </row>
    <row r="38" spans="1:4" ht="27.75" customHeight="1">
      <c r="A38" s="80" t="s">
        <v>689</v>
      </c>
      <c r="B38" s="81"/>
      <c r="C38" s="76">
        <v>0</v>
      </c>
      <c r="D38" s="77"/>
    </row>
    <row r="39" spans="1:4" ht="27.75" customHeight="1">
      <c r="A39" s="80" t="s">
        <v>690</v>
      </c>
      <c r="B39" s="81"/>
      <c r="C39" s="15"/>
      <c r="D39" s="77"/>
    </row>
    <row r="40" spans="1:4" ht="27.75" customHeight="1">
      <c r="A40" s="78" t="s">
        <v>691</v>
      </c>
      <c r="B40" s="81">
        <v>2680</v>
      </c>
      <c r="C40" s="76">
        <v>3397</v>
      </c>
      <c r="D40" s="77">
        <f>(C40-B40)/B40*100</f>
        <v>26.75</v>
      </c>
    </row>
    <row r="41" spans="1:4" ht="27.75" customHeight="1">
      <c r="A41" s="80" t="s">
        <v>692</v>
      </c>
      <c r="B41" s="81">
        <v>14</v>
      </c>
      <c r="C41" s="76">
        <v>1000</v>
      </c>
      <c r="D41" s="77"/>
    </row>
    <row r="42" spans="1:4" ht="27.75" customHeight="1">
      <c r="A42" s="80" t="s">
        <v>693</v>
      </c>
      <c r="B42" s="81">
        <v>1650</v>
      </c>
      <c r="C42" s="76">
        <v>2397</v>
      </c>
      <c r="D42" s="77">
        <f>(C42-B42)/B42*100</f>
        <v>45.27</v>
      </c>
    </row>
    <row r="43" spans="1:4" ht="27.75" customHeight="1">
      <c r="A43" s="80" t="s">
        <v>694</v>
      </c>
      <c r="B43" s="81">
        <v>1016</v>
      </c>
      <c r="C43" s="76">
        <v>0</v>
      </c>
      <c r="D43" s="77"/>
    </row>
    <row r="44" spans="1:4" ht="27.75" customHeight="1">
      <c r="A44" s="78" t="s">
        <v>90</v>
      </c>
      <c r="B44" s="81"/>
      <c r="C44" s="76">
        <v>7204</v>
      </c>
      <c r="D44" s="77"/>
    </row>
    <row r="45" spans="1:4" ht="27.75" customHeight="1">
      <c r="A45" s="78" t="s">
        <v>695</v>
      </c>
      <c r="B45" s="81"/>
      <c r="C45" s="82"/>
      <c r="D45" s="83"/>
    </row>
  </sheetData>
  <mergeCells count="1">
    <mergeCell ref="A1:D1"/>
  </mergeCells>
  <phoneticPr fontId="30" type="noConversion"/>
  <printOptions horizontalCentered="1"/>
  <pageMargins left="0.86597222222222203" right="0.86597222222222203" top="1.37777777777778" bottom="0.98402777777777795" header="0.39305555555555599" footer="0.78680555555555598"/>
  <pageSetup paperSize="9" firstPageNumber="35" orientation="portrait" useFirstPageNumber="1" r:id="rId1"/>
  <headerFooter scaleWithDoc="0" alignWithMargins="0">
    <oddFooter>&amp;C&amp;"Times New Roman,常规"&amp;10&amp;P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D35"/>
  <sheetViews>
    <sheetView workbookViewId="0">
      <selection activeCell="B14" sqref="B14"/>
    </sheetView>
  </sheetViews>
  <sheetFormatPr defaultColWidth="9" defaultRowHeight="14.25"/>
  <cols>
    <col min="1" max="1" width="9.75" style="53" customWidth="1"/>
    <col min="2" max="2" width="56.375" style="53" customWidth="1"/>
    <col min="3" max="3" width="13.25" style="54" customWidth="1"/>
  </cols>
  <sheetData>
    <row r="1" spans="1:4">
      <c r="A1" s="224" t="s">
        <v>705</v>
      </c>
      <c r="B1" s="224"/>
      <c r="C1" s="224"/>
    </row>
    <row r="2" spans="1:4" ht="25.5" customHeight="1">
      <c r="A2" s="224"/>
      <c r="B2" s="224"/>
      <c r="C2" s="224"/>
    </row>
    <row r="3" spans="1:4" ht="25.5" customHeight="1">
      <c r="A3" s="55"/>
      <c r="B3" s="56"/>
      <c r="C3" s="57" t="s">
        <v>95</v>
      </c>
      <c r="D3" s="58"/>
    </row>
    <row r="4" spans="1:4" s="52" customFormat="1" ht="20.25" customHeight="1">
      <c r="A4" s="59" t="s">
        <v>137</v>
      </c>
      <c r="B4" s="60" t="s">
        <v>706</v>
      </c>
      <c r="C4" s="60" t="s">
        <v>139</v>
      </c>
    </row>
    <row r="5" spans="1:4" s="52" customFormat="1" ht="20.25" customHeight="1">
      <c r="A5" s="61"/>
      <c r="B5" s="62" t="s">
        <v>707</v>
      </c>
      <c r="C5" s="63">
        <v>12300</v>
      </c>
    </row>
    <row r="6" spans="1:4" s="52" customFormat="1" ht="20.25" customHeight="1">
      <c r="A6" s="61"/>
      <c r="B6" s="64" t="s">
        <v>708</v>
      </c>
      <c r="C6" s="63">
        <v>115</v>
      </c>
    </row>
    <row r="7" spans="1:4" s="52" customFormat="1" ht="20.25" customHeight="1">
      <c r="A7" s="61">
        <v>20707</v>
      </c>
      <c r="B7" s="64" t="s">
        <v>709</v>
      </c>
      <c r="C7" s="63">
        <v>115</v>
      </c>
    </row>
    <row r="8" spans="1:4" s="52" customFormat="1" ht="20.25" customHeight="1">
      <c r="A8" s="61">
        <v>2070701</v>
      </c>
      <c r="B8" s="61" t="s">
        <v>710</v>
      </c>
      <c r="C8" s="65">
        <v>115</v>
      </c>
    </row>
    <row r="9" spans="1:4" s="52" customFormat="1" ht="20.25" customHeight="1">
      <c r="A9" s="61">
        <v>20822</v>
      </c>
      <c r="B9" s="64" t="s">
        <v>711</v>
      </c>
      <c r="C9" s="63">
        <v>3768</v>
      </c>
    </row>
    <row r="10" spans="1:4" s="52" customFormat="1" ht="20.25" customHeight="1">
      <c r="A10" s="61">
        <v>2082201</v>
      </c>
      <c r="B10" s="61" t="s">
        <v>712</v>
      </c>
      <c r="C10" s="65">
        <v>986</v>
      </c>
    </row>
    <row r="11" spans="1:4" s="52" customFormat="1" ht="20.25" customHeight="1">
      <c r="A11" s="61">
        <v>2082202</v>
      </c>
      <c r="B11" s="61" t="s">
        <v>713</v>
      </c>
      <c r="C11" s="65">
        <v>1259</v>
      </c>
    </row>
    <row r="12" spans="1:4" s="52" customFormat="1" ht="20.25" customHeight="1">
      <c r="A12" s="61">
        <v>2082299</v>
      </c>
      <c r="B12" s="61" t="s">
        <v>714</v>
      </c>
      <c r="C12" s="65">
        <v>1523</v>
      </c>
    </row>
    <row r="13" spans="1:4" s="52" customFormat="1" ht="20.25" customHeight="1">
      <c r="A13" s="61"/>
      <c r="B13" s="64" t="s">
        <v>715</v>
      </c>
      <c r="C13" s="63">
        <v>49</v>
      </c>
    </row>
    <row r="14" spans="1:4" s="52" customFormat="1" ht="20.25" customHeight="1">
      <c r="A14" s="61">
        <v>20823</v>
      </c>
      <c r="B14" s="64" t="s">
        <v>716</v>
      </c>
      <c r="C14" s="63">
        <v>49</v>
      </c>
    </row>
    <row r="15" spans="1:4" s="52" customFormat="1" ht="20.25" customHeight="1">
      <c r="A15" s="61">
        <v>2082301</v>
      </c>
      <c r="B15" s="61" t="s">
        <v>717</v>
      </c>
      <c r="C15" s="65">
        <v>0</v>
      </c>
    </row>
    <row r="16" spans="1:4" s="52" customFormat="1" ht="20.25" customHeight="1">
      <c r="A16" s="61">
        <v>2082302</v>
      </c>
      <c r="B16" s="61" t="s">
        <v>718</v>
      </c>
      <c r="C16" s="65">
        <v>49</v>
      </c>
    </row>
    <row r="17" spans="1:3" s="52" customFormat="1" ht="20.25" customHeight="1">
      <c r="A17" s="61"/>
      <c r="B17" s="64" t="s">
        <v>719</v>
      </c>
      <c r="C17" s="63">
        <v>4479</v>
      </c>
    </row>
    <row r="18" spans="1:3" s="52" customFormat="1" ht="20.25" customHeight="1">
      <c r="A18" s="61">
        <v>21208</v>
      </c>
      <c r="B18" s="64" t="s">
        <v>720</v>
      </c>
      <c r="C18" s="63">
        <v>4479</v>
      </c>
    </row>
    <row r="19" spans="1:3" s="52" customFormat="1" ht="20.25" customHeight="1">
      <c r="A19" s="61">
        <v>2120801</v>
      </c>
      <c r="B19" s="61" t="s">
        <v>721</v>
      </c>
      <c r="C19" s="65">
        <v>1117</v>
      </c>
    </row>
    <row r="20" spans="1:3" s="52" customFormat="1" ht="20.25" customHeight="1">
      <c r="A20" s="61">
        <v>2120810</v>
      </c>
      <c r="B20" s="61" t="s">
        <v>722</v>
      </c>
      <c r="C20" s="65">
        <v>3359</v>
      </c>
    </row>
    <row r="21" spans="1:3" s="52" customFormat="1" ht="20.25" customHeight="1">
      <c r="A21" s="61">
        <v>2120899</v>
      </c>
      <c r="B21" s="61" t="s">
        <v>723</v>
      </c>
      <c r="C21" s="65">
        <v>3</v>
      </c>
    </row>
    <row r="22" spans="1:3" s="52" customFormat="1" ht="20.25" customHeight="1">
      <c r="A22" s="61"/>
      <c r="B22" s="64" t="s">
        <v>724</v>
      </c>
      <c r="C22" s="63">
        <v>30</v>
      </c>
    </row>
    <row r="23" spans="1:3" s="52" customFormat="1" ht="20.25" customHeight="1">
      <c r="A23" s="61">
        <v>21211</v>
      </c>
      <c r="B23" s="64" t="s">
        <v>725</v>
      </c>
      <c r="C23" s="65">
        <v>30</v>
      </c>
    </row>
    <row r="24" spans="1:3" s="52" customFormat="1" ht="20.25" customHeight="1">
      <c r="A24" s="61"/>
      <c r="B24" s="64" t="s">
        <v>726</v>
      </c>
      <c r="C24" s="63">
        <v>360</v>
      </c>
    </row>
    <row r="25" spans="1:3" s="52" customFormat="1" ht="20.25" customHeight="1">
      <c r="A25" s="61">
        <v>21366</v>
      </c>
      <c r="B25" s="64" t="s">
        <v>727</v>
      </c>
      <c r="C25" s="63">
        <v>360</v>
      </c>
    </row>
    <row r="26" spans="1:3" s="52" customFormat="1" ht="20.25" customHeight="1">
      <c r="A26" s="61">
        <v>2136601</v>
      </c>
      <c r="B26" s="61" t="s">
        <v>718</v>
      </c>
      <c r="C26" s="65">
        <v>321</v>
      </c>
    </row>
    <row r="27" spans="1:3" s="52" customFormat="1" ht="20.25" customHeight="1">
      <c r="A27" s="61">
        <v>2136699</v>
      </c>
      <c r="B27" s="61" t="s">
        <v>728</v>
      </c>
      <c r="C27" s="65">
        <v>39</v>
      </c>
    </row>
    <row r="28" spans="1:3" s="52" customFormat="1" ht="20.25" customHeight="1">
      <c r="A28" s="61"/>
      <c r="B28" s="64" t="s">
        <v>729</v>
      </c>
      <c r="C28" s="63">
        <v>3499</v>
      </c>
    </row>
    <row r="29" spans="1:3" s="52" customFormat="1" ht="20.25" customHeight="1">
      <c r="A29" s="61">
        <v>22960</v>
      </c>
      <c r="B29" s="64" t="s">
        <v>730</v>
      </c>
      <c r="C29" s="63">
        <v>3499</v>
      </c>
    </row>
    <row r="30" spans="1:3" s="52" customFormat="1" ht="20.25" customHeight="1">
      <c r="A30" s="61">
        <v>2296001</v>
      </c>
      <c r="B30" s="61" t="s">
        <v>731</v>
      </c>
      <c r="C30" s="65">
        <v>0</v>
      </c>
    </row>
    <row r="31" spans="1:3" s="52" customFormat="1" ht="20.25" customHeight="1">
      <c r="A31" s="61">
        <v>2296002</v>
      </c>
      <c r="B31" s="61" t="s">
        <v>732</v>
      </c>
      <c r="C31" s="65">
        <v>2910</v>
      </c>
    </row>
    <row r="32" spans="1:3" s="52" customFormat="1" ht="20.25" customHeight="1">
      <c r="A32" s="61">
        <v>2296003</v>
      </c>
      <c r="B32" s="61" t="s">
        <v>733</v>
      </c>
      <c r="C32" s="65">
        <v>388</v>
      </c>
    </row>
    <row r="33" spans="1:3" s="52" customFormat="1" ht="20.25" customHeight="1">
      <c r="A33" s="61">
        <v>2296004</v>
      </c>
      <c r="B33" s="61" t="s">
        <v>734</v>
      </c>
      <c r="C33" s="65">
        <v>110</v>
      </c>
    </row>
    <row r="34" spans="1:3" s="52" customFormat="1" ht="20.25" customHeight="1">
      <c r="A34" s="61">
        <v>2296005</v>
      </c>
      <c r="B34" s="61" t="s">
        <v>735</v>
      </c>
      <c r="C34" s="65">
        <v>0</v>
      </c>
    </row>
    <row r="35" spans="1:3" s="52" customFormat="1" ht="20.25" customHeight="1">
      <c r="A35" s="61">
        <v>2296006</v>
      </c>
      <c r="B35" s="61" t="s">
        <v>736</v>
      </c>
      <c r="C35" s="65">
        <v>91</v>
      </c>
    </row>
  </sheetData>
  <mergeCells count="1">
    <mergeCell ref="A1:C2"/>
  </mergeCells>
  <phoneticPr fontId="30" type="noConversion"/>
  <pageMargins left="0.70833333333333304" right="0.70833333333333304" top="0.74791666666666701" bottom="0.74791666666666701" header="0.31458333333333299" footer="0.55069444444444404"/>
  <pageSetup paperSize="9" firstPageNumber="37" orientation="portrait" useFirstPageNumber="1" r:id="rId1"/>
  <headerFoot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I24" sqref="I24"/>
    </sheetView>
  </sheetViews>
  <sheetFormatPr defaultColWidth="9" defaultRowHeight="14.25"/>
  <cols>
    <col min="1" max="2" width="40.5" customWidth="1"/>
  </cols>
  <sheetData>
    <row r="1" spans="1:2" ht="59.25" customHeight="1">
      <c r="A1" s="225" t="s">
        <v>737</v>
      </c>
      <c r="B1" s="226"/>
    </row>
    <row r="2" spans="1:2" ht="25.5" customHeight="1">
      <c r="A2" s="48"/>
      <c r="B2" s="49" t="s">
        <v>95</v>
      </c>
    </row>
    <row r="3" spans="1:2" ht="48" customHeight="1">
      <c r="A3" s="50" t="s">
        <v>738</v>
      </c>
      <c r="B3" s="50" t="s">
        <v>739</v>
      </c>
    </row>
    <row r="4" spans="1:2" ht="48" customHeight="1">
      <c r="A4" s="51" t="s">
        <v>740</v>
      </c>
      <c r="B4" s="51">
        <v>12300</v>
      </c>
    </row>
    <row r="5" spans="1:2" ht="48" customHeight="1">
      <c r="A5" s="51" t="s">
        <v>741</v>
      </c>
      <c r="B5" s="51">
        <v>7137</v>
      </c>
    </row>
    <row r="6" spans="1:2" ht="48" customHeight="1">
      <c r="A6" s="51" t="s">
        <v>742</v>
      </c>
      <c r="B6" s="51">
        <v>3460</v>
      </c>
    </row>
    <row r="7" spans="1:2" ht="48" customHeight="1">
      <c r="A7" s="51" t="s">
        <v>743</v>
      </c>
      <c r="B7" s="51">
        <v>395</v>
      </c>
    </row>
    <row r="8" spans="1:2" ht="48" customHeight="1">
      <c r="A8" s="51" t="s">
        <v>744</v>
      </c>
      <c r="B8" s="51">
        <v>1308</v>
      </c>
    </row>
  </sheetData>
  <mergeCells count="1">
    <mergeCell ref="A1:B1"/>
  </mergeCells>
  <phoneticPr fontId="30" type="noConversion"/>
  <pageMargins left="0.70833333333333304" right="0.70833333333333304" top="0.74791666666666701" bottom="0.74791666666666701" header="0.31458333333333299" footer="0.55972222222222201"/>
  <pageSetup paperSize="9" firstPageNumber="38" orientation="portrait" useFirstPageNumber="1" r:id="rId1"/>
  <headerFooter>
    <oddFooter>&amp;C&amp;11&amp;P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A5" sqref="A5"/>
    </sheetView>
  </sheetViews>
  <sheetFormatPr defaultColWidth="8" defaultRowHeight="14.25" customHeight="1"/>
  <cols>
    <col min="1" max="1" width="28.5" style="26" customWidth="1"/>
    <col min="2" max="2" width="10.25" style="26" customWidth="1"/>
    <col min="3" max="3" width="12.625" style="26" customWidth="1"/>
    <col min="4" max="5" width="10.625" style="26" customWidth="1"/>
    <col min="6" max="6" width="12.5" style="26" customWidth="1"/>
    <col min="7" max="7" width="11.375" style="26" customWidth="1"/>
    <col min="8" max="8" width="10.25" style="26" customWidth="1"/>
    <col min="9" max="9" width="10.25" style="26" hidden="1" customWidth="1"/>
    <col min="10" max="10" width="10.25" style="27" customWidth="1"/>
    <col min="11" max="16384" width="8" style="26"/>
  </cols>
  <sheetData>
    <row r="1" spans="1:10" ht="28.5" customHeight="1">
      <c r="A1" s="227" t="s">
        <v>745</v>
      </c>
      <c r="B1" s="227"/>
      <c r="C1" s="227"/>
      <c r="D1" s="227"/>
      <c r="E1" s="227"/>
      <c r="F1" s="227"/>
      <c r="G1" s="227"/>
      <c r="H1" s="227"/>
      <c r="I1" s="227"/>
      <c r="J1" s="227"/>
    </row>
    <row r="2" spans="1:10" ht="20.25" customHeight="1">
      <c r="A2" s="28"/>
      <c r="B2" s="28"/>
      <c r="C2" s="28"/>
      <c r="D2" s="28"/>
      <c r="E2" s="28"/>
      <c r="F2" s="28"/>
      <c r="G2" s="28"/>
      <c r="H2" s="28"/>
      <c r="I2" s="41" t="s">
        <v>746</v>
      </c>
      <c r="J2" s="42" t="s">
        <v>19</v>
      </c>
    </row>
    <row r="3" spans="1:10" ht="42" customHeight="1">
      <c r="A3" s="29" t="s">
        <v>747</v>
      </c>
      <c r="B3" s="30" t="s">
        <v>748</v>
      </c>
      <c r="C3" s="31" t="s">
        <v>749</v>
      </c>
      <c r="D3" s="31" t="s">
        <v>750</v>
      </c>
      <c r="E3" s="30" t="s">
        <v>751</v>
      </c>
      <c r="F3" s="30" t="s">
        <v>752</v>
      </c>
      <c r="G3" s="30" t="s">
        <v>753</v>
      </c>
      <c r="H3" s="30" t="s">
        <v>754</v>
      </c>
      <c r="I3" s="30" t="s">
        <v>755</v>
      </c>
      <c r="J3" s="43" t="s">
        <v>756</v>
      </c>
    </row>
    <row r="4" spans="1:10" ht="18.75" customHeight="1">
      <c r="A4" s="32" t="s">
        <v>757</v>
      </c>
      <c r="B4" s="33">
        <v>99639</v>
      </c>
      <c r="C4" s="33">
        <v>285</v>
      </c>
      <c r="D4" s="33">
        <v>9263</v>
      </c>
      <c r="E4" s="33">
        <v>4377</v>
      </c>
      <c r="F4" s="33">
        <v>65465</v>
      </c>
      <c r="G4" s="33">
        <v>16858</v>
      </c>
      <c r="H4" s="33">
        <v>2937</v>
      </c>
      <c r="I4" s="44">
        <v>0</v>
      </c>
      <c r="J4" s="33">
        <v>454</v>
      </c>
    </row>
    <row r="5" spans="1:10" ht="18.75" customHeight="1">
      <c r="A5" s="32" t="s">
        <v>758</v>
      </c>
      <c r="B5" s="34">
        <v>239007</v>
      </c>
      <c r="C5" s="34">
        <v>138569</v>
      </c>
      <c r="D5" s="34">
        <v>50767</v>
      </c>
      <c r="E5" s="34">
        <v>1802</v>
      </c>
      <c r="F5" s="34">
        <v>39448</v>
      </c>
      <c r="G5" s="34">
        <v>6715</v>
      </c>
      <c r="H5" s="34">
        <v>1706</v>
      </c>
      <c r="I5" s="45"/>
      <c r="J5" s="46"/>
    </row>
    <row r="6" spans="1:10" ht="18.75" customHeight="1">
      <c r="A6" s="35" t="s">
        <v>759</v>
      </c>
      <c r="B6" s="34">
        <v>133565</v>
      </c>
      <c r="C6" s="34">
        <v>60389</v>
      </c>
      <c r="D6" s="34">
        <v>31953</v>
      </c>
      <c r="E6" s="34">
        <v>1542</v>
      </c>
      <c r="F6" s="34">
        <v>32507</v>
      </c>
      <c r="G6" s="34">
        <v>5521</v>
      </c>
      <c r="H6" s="34">
        <v>1653</v>
      </c>
      <c r="I6" s="45"/>
      <c r="J6" s="46"/>
    </row>
    <row r="7" spans="1:10" ht="18.75" customHeight="1">
      <c r="A7" s="35" t="s">
        <v>760</v>
      </c>
      <c r="B7" s="34">
        <v>2507</v>
      </c>
      <c r="C7" s="34">
        <v>405</v>
      </c>
      <c r="D7" s="34">
        <v>191</v>
      </c>
      <c r="E7" s="34">
        <v>62</v>
      </c>
      <c r="F7" s="34">
        <v>1526</v>
      </c>
      <c r="G7" s="34">
        <v>270</v>
      </c>
      <c r="H7" s="34">
        <v>53</v>
      </c>
      <c r="I7" s="45"/>
      <c r="J7" s="46"/>
    </row>
    <row r="8" spans="1:10" ht="18.75" customHeight="1">
      <c r="A8" s="36" t="s">
        <v>761</v>
      </c>
      <c r="B8" s="34">
        <v>67938</v>
      </c>
      <c r="C8" s="34">
        <v>49237</v>
      </c>
      <c r="D8" s="34">
        <v>18583</v>
      </c>
      <c r="E8" s="34"/>
      <c r="F8" s="34"/>
      <c r="G8" s="34">
        <v>118</v>
      </c>
      <c r="H8" s="34"/>
      <c r="I8" s="45"/>
      <c r="J8" s="46"/>
    </row>
    <row r="9" spans="1:10" ht="18.75" customHeight="1">
      <c r="A9" s="36" t="s">
        <v>762</v>
      </c>
      <c r="B9" s="34">
        <v>5313</v>
      </c>
      <c r="C9" s="34">
        <v>340</v>
      </c>
      <c r="D9" s="34"/>
      <c r="E9" s="34">
        <v>5</v>
      </c>
      <c r="F9" s="34">
        <v>4968</v>
      </c>
      <c r="G9" s="34"/>
      <c r="H9" s="34"/>
      <c r="I9" s="45"/>
      <c r="J9" s="46"/>
    </row>
    <row r="10" spans="1:10" ht="18.75" customHeight="1">
      <c r="A10" s="36" t="s">
        <v>763</v>
      </c>
      <c r="B10" s="34">
        <v>40</v>
      </c>
      <c r="C10" s="34"/>
      <c r="D10" s="34">
        <v>40</v>
      </c>
      <c r="E10" s="34"/>
      <c r="F10" s="34"/>
      <c r="G10" s="34"/>
      <c r="H10" s="34"/>
      <c r="I10" s="45"/>
      <c r="J10" s="46"/>
    </row>
    <row r="11" spans="1:10" ht="18.75" customHeight="1">
      <c r="A11" s="36" t="s">
        <v>764</v>
      </c>
      <c r="B11" s="34">
        <f t="shared" ref="B11" si="0">SUM(C11:I11)</f>
        <v>28684</v>
      </c>
      <c r="C11" s="34">
        <v>28198</v>
      </c>
      <c r="D11" s="34"/>
      <c r="E11" s="34"/>
      <c r="F11" s="34">
        <v>447</v>
      </c>
      <c r="G11" s="34">
        <v>39</v>
      </c>
      <c r="H11" s="34"/>
      <c r="I11" s="45"/>
      <c r="J11" s="46"/>
    </row>
    <row r="12" spans="1:10" ht="18.75" customHeight="1">
      <c r="A12" s="36" t="s">
        <v>765</v>
      </c>
      <c r="B12" s="34">
        <v>960</v>
      </c>
      <c r="C12" s="34"/>
      <c r="D12" s="34"/>
      <c r="E12" s="34">
        <v>193</v>
      </c>
      <c r="F12" s="34"/>
      <c r="G12" s="34">
        <v>767</v>
      </c>
      <c r="H12" s="34"/>
      <c r="I12" s="45"/>
      <c r="J12" s="46"/>
    </row>
    <row r="13" spans="1:10" ht="18.75" customHeight="1">
      <c r="A13" s="35" t="s">
        <v>766</v>
      </c>
      <c r="B13" s="34">
        <v>226725</v>
      </c>
      <c r="C13" s="34">
        <v>135415</v>
      </c>
      <c r="D13" s="34">
        <v>50446</v>
      </c>
      <c r="E13" s="34">
        <v>1563</v>
      </c>
      <c r="F13" s="34">
        <v>31623</v>
      </c>
      <c r="G13" s="34">
        <v>5564</v>
      </c>
      <c r="H13" s="34">
        <v>2114</v>
      </c>
      <c r="I13" s="45"/>
      <c r="J13" s="46"/>
    </row>
    <row r="14" spans="1:10" ht="18.75" customHeight="1">
      <c r="A14" s="35" t="s">
        <v>767</v>
      </c>
      <c r="B14" s="34">
        <v>224746</v>
      </c>
      <c r="C14" s="34">
        <v>134838</v>
      </c>
      <c r="D14" s="34">
        <v>50447</v>
      </c>
      <c r="E14" s="34">
        <v>1233</v>
      </c>
      <c r="F14" s="34">
        <v>31522</v>
      </c>
      <c r="G14" s="34">
        <v>4592</v>
      </c>
      <c r="H14" s="34">
        <v>2114</v>
      </c>
      <c r="I14" s="45"/>
      <c r="J14" s="46"/>
    </row>
    <row r="15" spans="1:10" ht="18.75" customHeight="1">
      <c r="A15" s="35" t="s">
        <v>768</v>
      </c>
      <c r="B15" s="34">
        <v>626</v>
      </c>
      <c r="C15" s="34">
        <v>576</v>
      </c>
      <c r="D15" s="34">
        <v>0</v>
      </c>
      <c r="E15" s="34">
        <v>0</v>
      </c>
      <c r="F15" s="34">
        <v>0</v>
      </c>
      <c r="G15" s="34">
        <v>50</v>
      </c>
      <c r="H15" s="34">
        <v>0</v>
      </c>
      <c r="I15" s="45"/>
      <c r="J15" s="46"/>
    </row>
    <row r="16" spans="1:10" ht="18.75" customHeight="1">
      <c r="A16" s="36" t="s">
        <v>769</v>
      </c>
      <c r="B16" s="34">
        <v>101</v>
      </c>
      <c r="C16" s="34">
        <v>1</v>
      </c>
      <c r="D16" s="34">
        <v>-1</v>
      </c>
      <c r="E16" s="34"/>
      <c r="F16" s="34">
        <v>101</v>
      </c>
      <c r="G16" s="34">
        <v>0</v>
      </c>
      <c r="H16" s="34"/>
      <c r="I16" s="45"/>
      <c r="J16" s="46"/>
    </row>
    <row r="17" spans="1:10" ht="18.75" customHeight="1">
      <c r="A17" s="37" t="s">
        <v>770</v>
      </c>
      <c r="B17" s="38">
        <v>752</v>
      </c>
      <c r="C17" s="34"/>
      <c r="D17" s="34"/>
      <c r="E17" s="34">
        <v>330</v>
      </c>
      <c r="F17" s="34"/>
      <c r="G17" s="34">
        <v>422</v>
      </c>
      <c r="H17" s="34"/>
      <c r="I17" s="45"/>
      <c r="J17" s="46"/>
    </row>
    <row r="18" spans="1:10" ht="18.75" customHeight="1">
      <c r="A18" s="37" t="s">
        <v>771</v>
      </c>
      <c r="B18" s="38">
        <v>500</v>
      </c>
      <c r="C18" s="34"/>
      <c r="D18" s="34"/>
      <c r="E18" s="34"/>
      <c r="F18" s="34"/>
      <c r="G18" s="34">
        <v>500</v>
      </c>
      <c r="H18" s="34"/>
      <c r="I18" s="45"/>
      <c r="J18" s="46"/>
    </row>
    <row r="19" spans="1:10" ht="18.75" customHeight="1">
      <c r="A19" s="37" t="s">
        <v>772</v>
      </c>
      <c r="B19" s="38"/>
      <c r="C19" s="34"/>
      <c r="D19" s="34"/>
      <c r="E19" s="34"/>
      <c r="F19" s="34"/>
      <c r="G19" s="34"/>
      <c r="H19" s="34"/>
      <c r="I19" s="45"/>
      <c r="J19" s="46"/>
    </row>
    <row r="20" spans="1:10" ht="18.75" customHeight="1">
      <c r="A20" s="37" t="s">
        <v>773</v>
      </c>
      <c r="B20" s="38"/>
      <c r="C20" s="34"/>
      <c r="D20" s="34"/>
      <c r="E20" s="34"/>
      <c r="F20" s="34"/>
      <c r="G20" s="34"/>
      <c r="H20" s="34"/>
      <c r="I20" s="45"/>
      <c r="J20" s="46"/>
    </row>
    <row r="21" spans="1:10" ht="18.75" customHeight="1">
      <c r="A21" s="32" t="s">
        <v>774</v>
      </c>
      <c r="B21" s="34">
        <v>12282</v>
      </c>
      <c r="C21" s="34">
        <v>3154</v>
      </c>
      <c r="D21" s="34">
        <v>321</v>
      </c>
      <c r="E21" s="34">
        <v>239</v>
      </c>
      <c r="F21" s="34">
        <v>7825</v>
      </c>
      <c r="G21" s="34">
        <v>1151</v>
      </c>
      <c r="H21" s="34">
        <v>-408</v>
      </c>
      <c r="I21" s="45"/>
      <c r="J21" s="46"/>
    </row>
    <row r="22" spans="1:10" ht="18.75" customHeight="1">
      <c r="A22" s="35" t="s">
        <v>775</v>
      </c>
      <c r="B22" s="34">
        <v>111921</v>
      </c>
      <c r="C22" s="34">
        <v>3439</v>
      </c>
      <c r="D22" s="34">
        <v>9584</v>
      </c>
      <c r="E22" s="34">
        <v>4616</v>
      </c>
      <c r="F22" s="34">
        <v>73290</v>
      </c>
      <c r="G22" s="34">
        <v>18009</v>
      </c>
      <c r="H22" s="34">
        <v>2529</v>
      </c>
      <c r="I22" s="45"/>
      <c r="J22" s="34">
        <v>454</v>
      </c>
    </row>
    <row r="23" spans="1:10" ht="27.75" customHeight="1">
      <c r="A23" s="39"/>
      <c r="B23" s="40"/>
      <c r="C23" s="40"/>
      <c r="D23" s="40"/>
      <c r="E23" s="40"/>
      <c r="F23" s="40"/>
      <c r="G23" s="40"/>
      <c r="H23" s="40"/>
      <c r="I23" s="40"/>
      <c r="J23" s="47"/>
    </row>
  </sheetData>
  <mergeCells count="1">
    <mergeCell ref="A1:J1"/>
  </mergeCells>
  <phoneticPr fontId="30" type="noConversion"/>
  <printOptions horizontalCentered="1"/>
  <pageMargins left="0.86597222222222203" right="0.86597222222222203" top="0.86597222222222203" bottom="0.82638888888888895" header="0.39305555555555599" footer="0.62986111111111098"/>
  <pageSetup paperSize="9" firstPageNumber="39" orientation="landscape" useFirstPageNumber="1" r:id="rId1"/>
  <headerFooter alignWithMargins="0">
    <oddFooter>&amp;C&amp;"Times New Roman,常规"&amp;10&amp;P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36"/>
  <sheetViews>
    <sheetView showGridLines="0" showZeros="0" showOutlineSymbols="0" zoomScale="110" zoomScaleNormal="110" workbookViewId="0">
      <pane xSplit="1" ySplit="3" topLeftCell="B10" activePane="bottomRight" state="frozen"/>
      <selection pane="topRight"/>
      <selection pane="bottomLeft"/>
      <selection pane="bottomRight" activeCell="I22" sqref="I22"/>
    </sheetView>
  </sheetViews>
  <sheetFormatPr defaultColWidth="9.125" defaultRowHeight="15.75"/>
  <cols>
    <col min="1" max="1" width="28" style="15" customWidth="1"/>
    <col min="2" max="2" width="10" style="15" customWidth="1"/>
    <col min="3" max="3" width="9.375" style="15" customWidth="1"/>
    <col min="4" max="4" width="9" style="15" customWidth="1"/>
    <col min="5" max="5" width="9.5" style="15" customWidth="1"/>
    <col min="6" max="6" width="8.625" style="15" customWidth="1"/>
    <col min="7" max="7" width="8.125" style="15" hidden="1" customWidth="1"/>
    <col min="8" max="238" width="9.125" style="15" customWidth="1"/>
    <col min="239" max="16384" width="9.125" style="15"/>
  </cols>
  <sheetData>
    <row r="1" spans="1:7" ht="39" customHeight="1">
      <c r="A1" s="85" t="s">
        <v>18</v>
      </c>
      <c r="B1" s="174"/>
      <c r="C1" s="174"/>
      <c r="D1" s="174"/>
      <c r="E1" s="174"/>
      <c r="F1" s="86"/>
    </row>
    <row r="2" spans="1:7" ht="18.75" customHeight="1">
      <c r="A2" s="87"/>
      <c r="B2" s="87"/>
      <c r="C2" s="87"/>
      <c r="D2" s="87"/>
      <c r="E2" s="87"/>
      <c r="F2" s="87" t="s">
        <v>19</v>
      </c>
    </row>
    <row r="3" spans="1:7" ht="30.75" customHeight="1">
      <c r="A3" s="90" t="s">
        <v>20</v>
      </c>
      <c r="B3" s="90" t="s">
        <v>21</v>
      </c>
      <c r="C3" s="90" t="s">
        <v>22</v>
      </c>
      <c r="D3" s="90" t="s">
        <v>5</v>
      </c>
      <c r="E3" s="90" t="s">
        <v>23</v>
      </c>
      <c r="F3" s="90" t="s">
        <v>24</v>
      </c>
    </row>
    <row r="4" spans="1:7" ht="20.25" customHeight="1">
      <c r="A4" s="91" t="s">
        <v>25</v>
      </c>
      <c r="B4" s="95">
        <v>430692</v>
      </c>
      <c r="C4" s="95">
        <f>SUM(C5:C13)</f>
        <v>428388</v>
      </c>
      <c r="D4" s="93">
        <f>+C4/B4*100</f>
        <v>99.47</v>
      </c>
      <c r="E4" s="95">
        <f>SUM(E5:E13)</f>
        <v>392654</v>
      </c>
      <c r="F4" s="93">
        <f>+(C4-E4)/E4*100</f>
        <v>9.1</v>
      </c>
    </row>
    <row r="5" spans="1:7" ht="20.25" customHeight="1">
      <c r="A5" s="137" t="s">
        <v>26</v>
      </c>
      <c r="B5" s="95">
        <v>156560</v>
      </c>
      <c r="C5" s="95">
        <v>161536</v>
      </c>
      <c r="D5" s="93">
        <f t="shared" ref="D5" si="0">+C5/B5*100</f>
        <v>103.18</v>
      </c>
      <c r="E5" s="95">
        <v>101574</v>
      </c>
      <c r="F5" s="93">
        <f t="shared" ref="F5" si="1">+(C5-E5)/E5*100</f>
        <v>59.03</v>
      </c>
    </row>
    <row r="6" spans="1:7" ht="20.25" customHeight="1">
      <c r="A6" s="137" t="s">
        <v>27</v>
      </c>
      <c r="B6" s="95"/>
      <c r="C6" s="95">
        <v>1661</v>
      </c>
      <c r="D6" s="93"/>
      <c r="E6" s="95">
        <v>53391</v>
      </c>
      <c r="F6" s="93">
        <f t="shared" ref="F6:F25" si="2">+(C6-E6)/E6*100</f>
        <v>-96.89</v>
      </c>
    </row>
    <row r="7" spans="1:7" ht="20.25" customHeight="1">
      <c r="A7" s="137" t="s">
        <v>28</v>
      </c>
      <c r="B7" s="95">
        <v>34551</v>
      </c>
      <c r="C7" s="95">
        <v>33800</v>
      </c>
      <c r="D7" s="93">
        <f t="shared" ref="D7:D25" si="3">+C7/B7*100</f>
        <v>97.83</v>
      </c>
      <c r="E7" s="95">
        <v>29310</v>
      </c>
      <c r="F7" s="93">
        <f t="shared" si="2"/>
        <v>15.32</v>
      </c>
    </row>
    <row r="8" spans="1:7" ht="20.25" customHeight="1">
      <c r="A8" s="137" t="s">
        <v>29</v>
      </c>
      <c r="B8" s="95">
        <v>13789</v>
      </c>
      <c r="C8" s="95">
        <v>17282</v>
      </c>
      <c r="D8" s="93">
        <f t="shared" si="3"/>
        <v>125.33</v>
      </c>
      <c r="E8" s="95">
        <v>13454</v>
      </c>
      <c r="F8" s="93">
        <f t="shared" si="2"/>
        <v>28.45</v>
      </c>
    </row>
    <row r="9" spans="1:7" ht="20.25" customHeight="1">
      <c r="A9" s="137" t="s">
        <v>30</v>
      </c>
      <c r="B9" s="95">
        <v>34088</v>
      </c>
      <c r="C9" s="95">
        <v>30754</v>
      </c>
      <c r="D9" s="93">
        <f t="shared" si="3"/>
        <v>90.22</v>
      </c>
      <c r="E9" s="95">
        <v>27620</v>
      </c>
      <c r="F9" s="93">
        <f t="shared" si="2"/>
        <v>11.35</v>
      </c>
    </row>
    <row r="10" spans="1:7" ht="20.25" customHeight="1">
      <c r="A10" s="137" t="s">
        <v>31</v>
      </c>
      <c r="B10" s="95">
        <v>33701</v>
      </c>
      <c r="C10" s="95">
        <v>30841</v>
      </c>
      <c r="D10" s="93">
        <f t="shared" si="3"/>
        <v>91.51</v>
      </c>
      <c r="E10" s="95">
        <v>26969</v>
      </c>
      <c r="F10" s="93">
        <f t="shared" si="2"/>
        <v>14.36</v>
      </c>
    </row>
    <row r="11" spans="1:7" ht="20.25" customHeight="1">
      <c r="A11" s="137" t="s">
        <v>32</v>
      </c>
      <c r="B11" s="95">
        <v>35492</v>
      </c>
      <c r="C11" s="95">
        <v>32522</v>
      </c>
      <c r="D11" s="93">
        <f t="shared" si="3"/>
        <v>91.63</v>
      </c>
      <c r="E11" s="95">
        <v>31698</v>
      </c>
      <c r="F11" s="93">
        <f t="shared" si="2"/>
        <v>2.6</v>
      </c>
    </row>
    <row r="12" spans="1:7" ht="20.25" customHeight="1">
      <c r="A12" s="137" t="s">
        <v>33</v>
      </c>
      <c r="B12" s="95">
        <v>52114</v>
      </c>
      <c r="C12" s="95">
        <v>55115</v>
      </c>
      <c r="D12" s="93">
        <f t="shared" si="3"/>
        <v>105.76</v>
      </c>
      <c r="E12" s="95">
        <v>45671</v>
      </c>
      <c r="F12" s="93">
        <f t="shared" si="2"/>
        <v>20.68</v>
      </c>
    </row>
    <row r="13" spans="1:7" ht="20.25" customHeight="1">
      <c r="A13" s="137" t="s">
        <v>34</v>
      </c>
      <c r="B13" s="95">
        <v>70397</v>
      </c>
      <c r="C13" s="95">
        <v>64877</v>
      </c>
      <c r="D13" s="93">
        <f t="shared" si="3"/>
        <v>92.16</v>
      </c>
      <c r="E13" s="95">
        <v>62967</v>
      </c>
      <c r="F13" s="93">
        <f t="shared" si="2"/>
        <v>3.03</v>
      </c>
    </row>
    <row r="14" spans="1:7" ht="20.25" customHeight="1">
      <c r="A14" s="91" t="s">
        <v>35</v>
      </c>
      <c r="B14" s="95">
        <v>266549</v>
      </c>
      <c r="C14" s="95">
        <f>SUM(C15:C20)</f>
        <v>268061</v>
      </c>
      <c r="D14" s="93">
        <f t="shared" si="3"/>
        <v>100.57</v>
      </c>
      <c r="E14" s="95">
        <f>SUM(E15:E20)</f>
        <v>287648</v>
      </c>
      <c r="F14" s="93">
        <f t="shared" si="2"/>
        <v>-6.81</v>
      </c>
    </row>
    <row r="15" spans="1:7" ht="20.25" customHeight="1">
      <c r="A15" s="137" t="s">
        <v>36</v>
      </c>
      <c r="B15" s="95">
        <v>36468</v>
      </c>
      <c r="C15" s="95">
        <v>47578</v>
      </c>
      <c r="D15" s="93">
        <f t="shared" si="3"/>
        <v>130.47</v>
      </c>
      <c r="E15" s="95">
        <v>44061</v>
      </c>
      <c r="F15" s="93">
        <f t="shared" si="2"/>
        <v>7.98</v>
      </c>
    </row>
    <row r="16" spans="1:7" ht="20.25" customHeight="1">
      <c r="A16" s="137" t="s">
        <v>37</v>
      </c>
      <c r="B16" s="95">
        <v>46394</v>
      </c>
      <c r="C16" s="95">
        <v>43809</v>
      </c>
      <c r="D16" s="93">
        <f t="shared" si="3"/>
        <v>94.43</v>
      </c>
      <c r="E16" s="95">
        <v>53349</v>
      </c>
      <c r="F16" s="93">
        <f t="shared" si="2"/>
        <v>-17.88</v>
      </c>
      <c r="G16" s="175"/>
    </row>
    <row r="17" spans="1:7" ht="20.25" customHeight="1">
      <c r="A17" s="137" t="s">
        <v>38</v>
      </c>
      <c r="B17" s="95">
        <v>40021</v>
      </c>
      <c r="C17" s="95">
        <v>39306</v>
      </c>
      <c r="D17" s="93">
        <f t="shared" si="3"/>
        <v>98.21</v>
      </c>
      <c r="E17" s="95">
        <v>31522</v>
      </c>
      <c r="F17" s="93">
        <f t="shared" si="2"/>
        <v>24.69</v>
      </c>
    </row>
    <row r="18" spans="1:7" ht="20.25" customHeight="1">
      <c r="A18" s="137" t="s">
        <v>39</v>
      </c>
      <c r="B18" s="95">
        <v>44116</v>
      </c>
      <c r="C18" s="95"/>
      <c r="D18" s="93">
        <f t="shared" si="3"/>
        <v>0</v>
      </c>
      <c r="E18" s="95">
        <v>16000</v>
      </c>
      <c r="F18" s="93">
        <f t="shared" si="2"/>
        <v>-100</v>
      </c>
    </row>
    <row r="19" spans="1:7" ht="20.25" customHeight="1">
      <c r="A19" s="137" t="s">
        <v>40</v>
      </c>
      <c r="B19" s="95">
        <v>77855</v>
      </c>
      <c r="C19" s="95">
        <v>109631</v>
      </c>
      <c r="D19" s="93">
        <f t="shared" si="3"/>
        <v>140.81</v>
      </c>
      <c r="E19" s="95">
        <v>116061</v>
      </c>
      <c r="F19" s="93">
        <f t="shared" si="2"/>
        <v>-5.54</v>
      </c>
      <c r="G19" s="176"/>
    </row>
    <row r="20" spans="1:7" ht="20.25" customHeight="1">
      <c r="A20" s="137" t="s">
        <v>41</v>
      </c>
      <c r="B20" s="95">
        <v>21695</v>
      </c>
      <c r="C20" s="95">
        <v>27737</v>
      </c>
      <c r="D20" s="93">
        <f t="shared" si="3"/>
        <v>127.85</v>
      </c>
      <c r="E20" s="95">
        <v>26655</v>
      </c>
      <c r="F20" s="93">
        <f t="shared" si="2"/>
        <v>4.0599999999999996</v>
      </c>
      <c r="G20" s="175"/>
    </row>
    <row r="21" spans="1:7" ht="20.25" customHeight="1">
      <c r="A21" s="138" t="s">
        <v>42</v>
      </c>
      <c r="B21" s="95">
        <f>B14+B4</f>
        <v>697241</v>
      </c>
      <c r="C21" s="95">
        <f>C14+C4</f>
        <v>696449</v>
      </c>
      <c r="D21" s="93">
        <f t="shared" si="3"/>
        <v>99.89</v>
      </c>
      <c r="E21" s="95">
        <f>E4+E14</f>
        <v>680302</v>
      </c>
      <c r="F21" s="93">
        <f t="shared" si="2"/>
        <v>2.37</v>
      </c>
      <c r="G21" s="175"/>
    </row>
    <row r="22" spans="1:7" ht="20.25" customHeight="1">
      <c r="A22" s="91" t="s">
        <v>43</v>
      </c>
      <c r="B22" s="95">
        <v>359200</v>
      </c>
      <c r="C22" s="95">
        <f>SUM(C23:C26)</f>
        <v>381534</v>
      </c>
      <c r="D22" s="93">
        <f t="shared" si="3"/>
        <v>106.22</v>
      </c>
      <c r="E22" s="95">
        <f>SUM(E23:E25)</f>
        <v>309114</v>
      </c>
      <c r="F22" s="93">
        <f t="shared" si="2"/>
        <v>23.43</v>
      </c>
    </row>
    <row r="23" spans="1:7" ht="20.25" customHeight="1">
      <c r="A23" s="137" t="s">
        <v>44</v>
      </c>
      <c r="B23" s="95">
        <v>203400</v>
      </c>
      <c r="C23" s="95">
        <v>215380</v>
      </c>
      <c r="D23" s="93">
        <f t="shared" si="3"/>
        <v>105.89</v>
      </c>
      <c r="E23" s="95">
        <f>157023+7474</f>
        <v>164497</v>
      </c>
      <c r="F23" s="93">
        <f t="shared" si="2"/>
        <v>30.93</v>
      </c>
    </row>
    <row r="24" spans="1:7" ht="20.25" customHeight="1">
      <c r="A24" s="137" t="s">
        <v>45</v>
      </c>
      <c r="B24" s="95">
        <v>52212</v>
      </c>
      <c r="C24" s="95">
        <v>54481</v>
      </c>
      <c r="D24" s="93">
        <f t="shared" si="3"/>
        <v>104.35</v>
      </c>
      <c r="E24" s="95">
        <v>52982</v>
      </c>
      <c r="F24" s="93">
        <f t="shared" si="2"/>
        <v>2.83</v>
      </c>
    </row>
    <row r="25" spans="1:7" ht="20.25" customHeight="1">
      <c r="A25" s="137" t="s">
        <v>46</v>
      </c>
      <c r="B25" s="95">
        <v>103588</v>
      </c>
      <c r="C25" s="95">
        <v>109459</v>
      </c>
      <c r="D25" s="93">
        <f t="shared" si="3"/>
        <v>105.67</v>
      </c>
      <c r="E25" s="95">
        <v>91635</v>
      </c>
      <c r="F25" s="93">
        <f t="shared" si="2"/>
        <v>19.45</v>
      </c>
    </row>
    <row r="26" spans="1:7" ht="20.25" customHeight="1">
      <c r="A26" s="137" t="s">
        <v>47</v>
      </c>
      <c r="B26" s="84"/>
      <c r="C26" s="95">
        <v>2214</v>
      </c>
      <c r="D26" s="93"/>
      <c r="E26" s="95"/>
      <c r="F26" s="93"/>
    </row>
    <row r="27" spans="1:7" ht="20.25" customHeight="1">
      <c r="A27" s="91" t="s">
        <v>48</v>
      </c>
      <c r="B27" s="95">
        <v>89328</v>
      </c>
      <c r="C27" s="95">
        <f>SUM(C28:C32)</f>
        <v>90055</v>
      </c>
      <c r="D27" s="93">
        <f>+C27/B27*100</f>
        <v>100.81</v>
      </c>
      <c r="E27" s="95">
        <f>SUM(E28:E32)</f>
        <v>82043</v>
      </c>
      <c r="F27" s="93">
        <f t="shared" ref="F27:F33" si="4">+(C27-E27)/E27*100</f>
        <v>9.77</v>
      </c>
    </row>
    <row r="28" spans="1:7" ht="20.25" customHeight="1">
      <c r="A28" s="137" t="s">
        <v>49</v>
      </c>
      <c r="B28" s="95">
        <v>53291</v>
      </c>
      <c r="C28" s="95">
        <v>53845</v>
      </c>
      <c r="D28" s="93">
        <f>+C28/B28*100</f>
        <v>101.04</v>
      </c>
      <c r="E28" s="95">
        <v>33857</v>
      </c>
      <c r="F28" s="93">
        <f t="shared" si="4"/>
        <v>59.04</v>
      </c>
    </row>
    <row r="29" spans="1:7" ht="20.25" customHeight="1">
      <c r="A29" s="137" t="s">
        <v>50</v>
      </c>
      <c r="B29" s="84"/>
      <c r="C29" s="95">
        <v>554</v>
      </c>
      <c r="D29" s="93"/>
      <c r="E29" s="95">
        <v>17797</v>
      </c>
      <c r="F29" s="93">
        <f t="shared" si="4"/>
        <v>-96.89</v>
      </c>
    </row>
    <row r="30" spans="1:7" ht="20.25" customHeight="1">
      <c r="A30" s="137" t="s">
        <v>51</v>
      </c>
      <c r="B30" s="95">
        <v>20716</v>
      </c>
      <c r="C30" s="95">
        <v>21891</v>
      </c>
      <c r="D30" s="93">
        <f>+C30/B30*100</f>
        <v>105.67</v>
      </c>
      <c r="E30" s="95">
        <v>18327</v>
      </c>
      <c r="F30" s="93">
        <f t="shared" si="4"/>
        <v>19.45</v>
      </c>
    </row>
    <row r="31" spans="1:7" ht="20.25" customHeight="1">
      <c r="A31" s="137" t="s">
        <v>52</v>
      </c>
      <c r="B31" s="95">
        <v>881</v>
      </c>
      <c r="C31" s="95">
        <v>547</v>
      </c>
      <c r="D31" s="93">
        <f>+C31/B31*100</f>
        <v>62.09</v>
      </c>
      <c r="E31" s="95">
        <v>505</v>
      </c>
      <c r="F31" s="93">
        <f t="shared" si="4"/>
        <v>8.32</v>
      </c>
    </row>
    <row r="32" spans="1:7" ht="20.25" customHeight="1">
      <c r="A32" s="140" t="s">
        <v>53</v>
      </c>
      <c r="B32" s="95">
        <v>14440</v>
      </c>
      <c r="C32" s="95">
        <v>13218</v>
      </c>
      <c r="D32" s="93">
        <f>+C32/B32*100</f>
        <v>91.54</v>
      </c>
      <c r="E32" s="95">
        <v>11557</v>
      </c>
      <c r="F32" s="93">
        <f t="shared" si="4"/>
        <v>14.37</v>
      </c>
    </row>
    <row r="33" spans="1:6" ht="20.25" customHeight="1">
      <c r="A33" s="141" t="s">
        <v>54</v>
      </c>
      <c r="B33" s="95">
        <v>1145769</v>
      </c>
      <c r="C33" s="95">
        <f>C27+C22+C14+C4</f>
        <v>1168038</v>
      </c>
      <c r="D33" s="93">
        <f>+C33/B33*100</f>
        <v>101.94</v>
      </c>
      <c r="E33" s="95">
        <f>E4+E14+E22+E27</f>
        <v>1071459</v>
      </c>
      <c r="F33" s="93">
        <f t="shared" si="4"/>
        <v>9.01</v>
      </c>
    </row>
    <row r="34" spans="1:6" ht="18.75" customHeight="1">
      <c r="A34" s="203"/>
      <c r="B34" s="204"/>
      <c r="C34" s="204"/>
      <c r="D34" s="204"/>
      <c r="E34" s="204"/>
      <c r="F34" s="204"/>
    </row>
    <row r="35" spans="1:6">
      <c r="A35" s="177"/>
      <c r="B35" s="178"/>
      <c r="C35" s="178"/>
      <c r="D35" s="179"/>
      <c r="E35" s="178"/>
      <c r="F35" s="179"/>
    </row>
    <row r="36" spans="1:6">
      <c r="A36" s="177"/>
      <c r="B36" s="178"/>
      <c r="C36" s="178"/>
      <c r="D36" s="178"/>
      <c r="E36" s="178"/>
      <c r="F36" s="178"/>
    </row>
  </sheetData>
  <mergeCells count="1">
    <mergeCell ref="A34:F34"/>
  </mergeCells>
  <phoneticPr fontId="30" type="noConversion"/>
  <printOptions horizontalCentered="1"/>
  <pageMargins left="0.86597222222222203" right="0.86597222222222203" top="0.90486111111111101" bottom="0.78680555555555598" header="0.39305555555555599" footer="0.59027777777777801"/>
  <pageSetup paperSize="9" firstPageNumber="2" orientation="portrait" useFirstPageNumber="1" r:id="rId1"/>
  <headerFooter scaleWithDoc="0" alignWithMargins="0">
    <oddFooter>&amp;C&amp;"Times New Roman,常规"&amp;10&amp;P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D14" sqref="D14"/>
    </sheetView>
  </sheetViews>
  <sheetFormatPr defaultColWidth="9" defaultRowHeight="14.25"/>
  <cols>
    <col min="1" max="1" width="28.25" customWidth="1"/>
    <col min="2" max="2" width="26.375" customWidth="1"/>
    <col min="3" max="3" width="25.875" customWidth="1"/>
  </cols>
  <sheetData>
    <row r="2" spans="1:3" ht="76.5" customHeight="1">
      <c r="A2" s="228" t="s">
        <v>776</v>
      </c>
      <c r="B2" s="228"/>
      <c r="C2" s="228"/>
    </row>
    <row r="3" spans="1:3" ht="46.5" customHeight="1">
      <c r="A3" s="21"/>
      <c r="B3" s="21"/>
      <c r="C3" s="22" t="s">
        <v>777</v>
      </c>
    </row>
    <row r="4" spans="1:3" ht="46.5" customHeight="1">
      <c r="A4" s="23" t="s">
        <v>778</v>
      </c>
      <c r="B4" s="23" t="s">
        <v>779</v>
      </c>
      <c r="C4" s="23" t="s">
        <v>780</v>
      </c>
    </row>
    <row r="5" spans="1:3" ht="46.5" customHeight="1">
      <c r="A5" s="24" t="s">
        <v>781</v>
      </c>
      <c r="B5" s="25">
        <v>187.75</v>
      </c>
      <c r="C5" s="25">
        <v>173.18</v>
      </c>
    </row>
    <row r="6" spans="1:3" ht="46.5" customHeight="1">
      <c r="A6" s="24" t="s">
        <v>782</v>
      </c>
      <c r="B6" s="25">
        <v>33.93</v>
      </c>
      <c r="C6" s="25">
        <v>34.159999999999997</v>
      </c>
    </row>
    <row r="7" spans="1:3" ht="46.5" customHeight="1">
      <c r="A7" s="229" t="s">
        <v>783</v>
      </c>
      <c r="B7" s="230"/>
      <c r="C7" s="230"/>
    </row>
  </sheetData>
  <mergeCells count="2">
    <mergeCell ref="A2:C2"/>
    <mergeCell ref="A7:C7"/>
  </mergeCells>
  <phoneticPr fontId="30" type="noConversion"/>
  <pageMargins left="0.70833333333333304" right="0.70833333333333304" top="0.74791666666666701" bottom="0.74791666666666701" header="0.31458333333333299" footer="0.52986111111111101"/>
  <pageSetup paperSize="9" firstPageNumber="40" orientation="portrait" useFirstPageNumber="1" r:id="rId1"/>
  <headerFooter>
    <oddFooter>&amp;C&amp;"Times New Roman,常规"&amp;11&amp;P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G14" sqref="G14"/>
    </sheetView>
  </sheetViews>
  <sheetFormatPr defaultColWidth="9" defaultRowHeight="14.25"/>
  <cols>
    <col min="1" max="1" width="27.75" customWidth="1"/>
    <col min="2" max="3" width="26" customWidth="1"/>
  </cols>
  <sheetData>
    <row r="2" spans="1:3" ht="68.25" customHeight="1">
      <c r="A2" s="228" t="s">
        <v>784</v>
      </c>
      <c r="B2" s="228"/>
      <c r="C2" s="228"/>
    </row>
    <row r="3" spans="1:3" ht="24.75" customHeight="1">
      <c r="A3" s="21"/>
      <c r="B3" s="21"/>
      <c r="C3" s="22" t="s">
        <v>777</v>
      </c>
    </row>
    <row r="4" spans="1:3" ht="37.5" customHeight="1">
      <c r="A4" s="23" t="s">
        <v>778</v>
      </c>
      <c r="B4" s="23" t="s">
        <v>779</v>
      </c>
      <c r="C4" s="23" t="s">
        <v>780</v>
      </c>
    </row>
    <row r="5" spans="1:3" ht="37.5" customHeight="1">
      <c r="A5" s="24" t="s">
        <v>781</v>
      </c>
      <c r="B5" s="25">
        <v>106.09</v>
      </c>
      <c r="C5" s="25">
        <v>103.58</v>
      </c>
    </row>
    <row r="6" spans="1:3" ht="37.5" customHeight="1">
      <c r="A6" s="24" t="s">
        <v>782</v>
      </c>
      <c r="B6" s="25">
        <v>40.99</v>
      </c>
      <c r="C6" s="25">
        <v>43.85</v>
      </c>
    </row>
    <row r="7" spans="1:3" ht="37.5" customHeight="1">
      <c r="A7" s="229" t="s">
        <v>783</v>
      </c>
      <c r="B7" s="230"/>
      <c r="C7" s="230"/>
    </row>
    <row r="8" spans="1:3" ht="37.5" customHeight="1"/>
  </sheetData>
  <mergeCells count="2">
    <mergeCell ref="A2:C2"/>
    <mergeCell ref="A7:C7"/>
  </mergeCells>
  <phoneticPr fontId="30" type="noConversion"/>
  <pageMargins left="0.70833333333333304" right="0.70833333333333304" top="0.74791666666666701" bottom="0.74791666666666701" header="0.31458333333333299" footer="0.51944444444444404"/>
  <pageSetup paperSize="9" firstPageNumber="41" orientation="portrait" useFirstPageNumber="1" r:id="rId1"/>
  <headerFooter>
    <oddFooter>&amp;C&amp;"Times New Roman,常规"&amp;11&amp;P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I21"/>
  <sheetViews>
    <sheetView workbookViewId="0">
      <selection activeCell="N26" sqref="N26"/>
    </sheetView>
  </sheetViews>
  <sheetFormatPr defaultColWidth="9" defaultRowHeight="14.25"/>
  <cols>
    <col min="1" max="1" width="33.375" customWidth="1"/>
    <col min="2" max="3" width="14.625" customWidth="1"/>
    <col min="4" max="4" width="30.375" customWidth="1"/>
    <col min="5" max="6" width="14.25" customWidth="1"/>
  </cols>
  <sheetData>
    <row r="1" spans="1:9" ht="45" customHeight="1">
      <c r="A1" s="231" t="s">
        <v>785</v>
      </c>
      <c r="B1" s="231"/>
      <c r="C1" s="231"/>
      <c r="D1" s="231"/>
      <c r="E1" s="231"/>
      <c r="F1" s="231"/>
    </row>
    <row r="2" spans="1:9" ht="15.75">
      <c r="A2" s="15"/>
      <c r="B2" s="15"/>
      <c r="C2" s="15"/>
      <c r="D2" s="15"/>
      <c r="E2" s="15"/>
      <c r="F2" s="16" t="s">
        <v>786</v>
      </c>
    </row>
    <row r="3" spans="1:9" ht="21" customHeight="1">
      <c r="A3" s="232" t="s">
        <v>787</v>
      </c>
      <c r="B3" s="233"/>
      <c r="C3" s="234"/>
      <c r="D3" s="232" t="s">
        <v>788</v>
      </c>
      <c r="E3" s="233"/>
      <c r="F3" s="234"/>
    </row>
    <row r="4" spans="1:9" ht="21" customHeight="1">
      <c r="A4" s="17" t="s">
        <v>747</v>
      </c>
      <c r="B4" s="17" t="s">
        <v>21</v>
      </c>
      <c r="C4" s="17" t="s">
        <v>22</v>
      </c>
      <c r="D4" s="17" t="s">
        <v>747</v>
      </c>
      <c r="E4" s="17" t="s">
        <v>21</v>
      </c>
      <c r="F4" s="17" t="s">
        <v>789</v>
      </c>
    </row>
    <row r="5" spans="1:9" ht="21" customHeight="1">
      <c r="A5" s="18" t="s">
        <v>790</v>
      </c>
      <c r="B5" s="19">
        <v>2644</v>
      </c>
      <c r="C5" s="17">
        <v>2644</v>
      </c>
      <c r="D5" s="18" t="s">
        <v>791</v>
      </c>
      <c r="E5" s="18"/>
      <c r="F5" s="17"/>
    </row>
    <row r="6" spans="1:9" ht="21" customHeight="1">
      <c r="A6" s="18" t="s">
        <v>792</v>
      </c>
      <c r="B6" s="19">
        <v>2644</v>
      </c>
      <c r="C6" s="17">
        <v>2627</v>
      </c>
      <c r="D6" s="18" t="s">
        <v>793</v>
      </c>
      <c r="E6" s="18"/>
      <c r="F6" s="17"/>
    </row>
    <row r="7" spans="1:9" ht="21" customHeight="1">
      <c r="A7" s="18" t="s">
        <v>794</v>
      </c>
      <c r="B7" s="19"/>
      <c r="C7" s="17"/>
      <c r="D7" s="18" t="s">
        <v>795</v>
      </c>
      <c r="E7" s="18"/>
      <c r="F7" s="17"/>
    </row>
    <row r="8" spans="1:9" ht="21" customHeight="1">
      <c r="A8" s="18" t="s">
        <v>796</v>
      </c>
      <c r="B8" s="19"/>
      <c r="C8" s="17">
        <v>17</v>
      </c>
      <c r="D8" s="18" t="s">
        <v>797</v>
      </c>
      <c r="E8" s="18"/>
      <c r="F8" s="17"/>
    </row>
    <row r="9" spans="1:9" ht="21" customHeight="1">
      <c r="A9" s="18" t="s">
        <v>798</v>
      </c>
      <c r="B9" s="19"/>
      <c r="C9" s="17"/>
      <c r="D9" s="18" t="s">
        <v>799</v>
      </c>
      <c r="E9" s="18"/>
      <c r="F9" s="17"/>
    </row>
    <row r="10" spans="1:9" ht="21" customHeight="1">
      <c r="A10" s="18" t="s">
        <v>800</v>
      </c>
      <c r="B10" s="19"/>
      <c r="C10" s="17"/>
      <c r="D10" s="18" t="s">
        <v>801</v>
      </c>
      <c r="E10" s="18"/>
      <c r="F10" s="17"/>
    </row>
    <row r="11" spans="1:9" ht="21" customHeight="1">
      <c r="A11" s="18" t="s">
        <v>802</v>
      </c>
      <c r="B11" s="19"/>
      <c r="C11" s="17"/>
      <c r="D11" s="18" t="s">
        <v>803</v>
      </c>
      <c r="E11" s="18"/>
      <c r="F11" s="17"/>
      <c r="I11" s="15"/>
    </row>
    <row r="12" spans="1:9" ht="21" customHeight="1">
      <c r="A12" s="18"/>
      <c r="B12" s="19"/>
      <c r="C12" s="17"/>
      <c r="D12" s="18" t="s">
        <v>804</v>
      </c>
      <c r="E12" s="18"/>
      <c r="F12" s="17"/>
    </row>
    <row r="13" spans="1:9" ht="21" customHeight="1">
      <c r="A13" s="18" t="s">
        <v>805</v>
      </c>
      <c r="B13" s="19"/>
      <c r="C13" s="17"/>
      <c r="D13" s="18" t="s">
        <v>806</v>
      </c>
      <c r="E13" s="18"/>
      <c r="F13" s="17"/>
    </row>
    <row r="14" spans="1:9" ht="21" customHeight="1">
      <c r="A14" s="18" t="s">
        <v>807</v>
      </c>
      <c r="B14" s="19"/>
      <c r="C14" s="17"/>
      <c r="D14" s="18" t="s">
        <v>808</v>
      </c>
      <c r="E14" s="17"/>
      <c r="F14" s="17"/>
    </row>
    <row r="15" spans="1:9" ht="21" customHeight="1">
      <c r="A15" s="18" t="s">
        <v>809</v>
      </c>
      <c r="B15" s="19"/>
      <c r="C15" s="17"/>
      <c r="D15" s="20" t="s">
        <v>810</v>
      </c>
      <c r="E15" s="17">
        <v>2233</v>
      </c>
      <c r="F15" s="17">
        <v>2233</v>
      </c>
    </row>
    <row r="16" spans="1:9" ht="21" customHeight="1">
      <c r="A16" s="18" t="s">
        <v>807</v>
      </c>
      <c r="B16" s="19"/>
      <c r="C16" s="17"/>
      <c r="D16" s="18" t="s">
        <v>811</v>
      </c>
      <c r="E16" s="17">
        <v>2233</v>
      </c>
      <c r="F16" s="17">
        <v>2233</v>
      </c>
    </row>
    <row r="17" spans="1:6" ht="21" customHeight="1">
      <c r="A17" s="18" t="s">
        <v>812</v>
      </c>
      <c r="B17" s="19">
        <v>12</v>
      </c>
      <c r="C17" s="17">
        <v>12</v>
      </c>
      <c r="D17" s="18" t="s">
        <v>813</v>
      </c>
      <c r="E17" s="17">
        <v>423</v>
      </c>
      <c r="F17" s="17">
        <v>423</v>
      </c>
    </row>
    <row r="18" spans="1:6" ht="21" customHeight="1">
      <c r="A18" s="18" t="s">
        <v>814</v>
      </c>
      <c r="B18" s="19">
        <v>2656</v>
      </c>
      <c r="C18" s="17">
        <f>C17+C5</f>
        <v>2656</v>
      </c>
      <c r="D18" s="18" t="s">
        <v>815</v>
      </c>
      <c r="E18" s="17">
        <v>2656</v>
      </c>
      <c r="F18" s="17">
        <v>2656</v>
      </c>
    </row>
    <row r="19" spans="1:6" ht="21" customHeight="1">
      <c r="A19" s="18" t="s">
        <v>816</v>
      </c>
      <c r="B19" s="19"/>
      <c r="C19" s="17"/>
      <c r="D19" s="18" t="s">
        <v>817</v>
      </c>
      <c r="E19" s="17"/>
      <c r="F19" s="17"/>
    </row>
    <row r="20" spans="1:6" ht="21" customHeight="1">
      <c r="A20" s="17" t="s">
        <v>818</v>
      </c>
      <c r="B20" s="17">
        <v>2656</v>
      </c>
      <c r="C20" s="17">
        <v>2656</v>
      </c>
      <c r="D20" s="17" t="s">
        <v>819</v>
      </c>
      <c r="E20" s="17">
        <v>2656</v>
      </c>
      <c r="F20" s="17">
        <v>2656</v>
      </c>
    </row>
    <row r="21" spans="1:6" ht="21" customHeight="1"/>
  </sheetData>
  <mergeCells count="3">
    <mergeCell ref="A1:F1"/>
    <mergeCell ref="A3:C3"/>
    <mergeCell ref="D3:F3"/>
  </mergeCells>
  <phoneticPr fontId="30" type="noConversion"/>
  <printOptions horizontalCentered="1"/>
  <pageMargins left="0.74791666666666701" right="0.74791666666666701" top="0.98402777777777795" bottom="0.90486111111111101" header="0.51180555555555596" footer="0.66874999999999996"/>
  <pageSetup paperSize="9" firstPageNumber="42" orientation="landscape" useFirstPageNumber="1" r:id="rId1"/>
  <headerFooter alignWithMargins="0">
    <oddFooter>&amp;C&amp;10&amp;P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G44"/>
  <sheetViews>
    <sheetView topLeftCell="A16" workbookViewId="0">
      <selection activeCell="M19" sqref="M19"/>
    </sheetView>
  </sheetViews>
  <sheetFormatPr defaultColWidth="9" defaultRowHeight="14.25"/>
  <cols>
    <col min="1" max="1" width="28.375" customWidth="1"/>
    <col min="2" max="2" width="9.375" customWidth="1"/>
    <col min="3" max="3" width="9" customWidth="1"/>
    <col min="4" max="4" width="8.25" customWidth="1"/>
    <col min="5" max="5" width="8.75" customWidth="1"/>
    <col min="6" max="7" width="9.125" customWidth="1"/>
  </cols>
  <sheetData>
    <row r="1" spans="1:7" ht="21.75" customHeight="1">
      <c r="A1" s="235" t="s">
        <v>820</v>
      </c>
      <c r="B1" s="235"/>
      <c r="C1" s="235"/>
      <c r="D1" s="235"/>
      <c r="E1" s="235"/>
      <c r="F1" s="235"/>
      <c r="G1" s="235"/>
    </row>
    <row r="2" spans="1:7" ht="14.25" customHeight="1">
      <c r="A2" s="1"/>
      <c r="B2" s="2"/>
      <c r="C2" s="2"/>
      <c r="D2" s="2"/>
      <c r="E2" s="2"/>
      <c r="F2" s="3"/>
      <c r="G2" s="3" t="s">
        <v>19</v>
      </c>
    </row>
    <row r="3" spans="1:7" ht="15">
      <c r="A3" s="241" t="s">
        <v>821</v>
      </c>
      <c r="B3" s="242" t="s">
        <v>97</v>
      </c>
      <c r="C3" s="245" t="s">
        <v>822</v>
      </c>
      <c r="D3" s="236" t="s">
        <v>823</v>
      </c>
      <c r="E3" s="237"/>
      <c r="F3" s="237"/>
      <c r="G3" s="237"/>
    </row>
    <row r="4" spans="1:7" ht="15">
      <c r="A4" s="241"/>
      <c r="B4" s="243"/>
      <c r="C4" s="245"/>
      <c r="D4" s="236" t="s">
        <v>824</v>
      </c>
      <c r="E4" s="238" t="s">
        <v>825</v>
      </c>
      <c r="F4" s="239"/>
      <c r="G4" s="240"/>
    </row>
    <row r="5" spans="1:7" ht="15">
      <c r="A5" s="241"/>
      <c r="B5" s="244"/>
      <c r="C5" s="245"/>
      <c r="D5" s="237"/>
      <c r="E5" s="5" t="s">
        <v>826</v>
      </c>
      <c r="F5" s="5" t="s">
        <v>827</v>
      </c>
      <c r="G5" s="5" t="s">
        <v>828</v>
      </c>
    </row>
    <row r="6" spans="1:7" ht="15">
      <c r="A6" s="6" t="s">
        <v>829</v>
      </c>
      <c r="B6" s="4"/>
      <c r="C6" s="4"/>
      <c r="D6" s="4"/>
      <c r="E6" s="4"/>
      <c r="F6" s="4"/>
      <c r="G6" s="4"/>
    </row>
    <row r="7" spans="1:7" ht="17.25" customHeight="1">
      <c r="A7" s="7" t="s">
        <v>830</v>
      </c>
      <c r="B7" s="8">
        <v>3737218</v>
      </c>
      <c r="C7" s="8">
        <v>2032436</v>
      </c>
      <c r="D7" s="8">
        <v>1704782</v>
      </c>
      <c r="E7" s="8">
        <v>1371554</v>
      </c>
      <c r="F7" s="8">
        <v>184717</v>
      </c>
      <c r="G7" s="8">
        <v>140686</v>
      </c>
    </row>
    <row r="8" spans="1:7" ht="17.25" customHeight="1">
      <c r="A8" s="7" t="s">
        <v>831</v>
      </c>
      <c r="B8" s="8">
        <v>696449</v>
      </c>
      <c r="C8" s="8">
        <v>252144</v>
      </c>
      <c r="D8" s="8">
        <v>444305</v>
      </c>
      <c r="E8" s="8">
        <v>140373</v>
      </c>
      <c r="F8" s="8">
        <v>111227</v>
      </c>
      <c r="G8" s="8">
        <v>19188</v>
      </c>
    </row>
    <row r="9" spans="1:7" ht="17.25" customHeight="1">
      <c r="A9" s="7" t="s">
        <v>832</v>
      </c>
      <c r="B9" s="8">
        <v>2279289</v>
      </c>
      <c r="C9" s="8">
        <v>1424459</v>
      </c>
      <c r="D9" s="8">
        <v>854830</v>
      </c>
      <c r="E9" s="8">
        <v>854830</v>
      </c>
      <c r="F9" s="8">
        <v>27754</v>
      </c>
      <c r="G9" s="8">
        <v>108293</v>
      </c>
    </row>
    <row r="10" spans="1:7" ht="17.25" customHeight="1">
      <c r="A10" s="7" t="s">
        <v>833</v>
      </c>
      <c r="B10" s="8">
        <v>0</v>
      </c>
      <c r="C10" s="8"/>
      <c r="D10" s="8"/>
      <c r="E10" s="9">
        <v>55720</v>
      </c>
      <c r="F10" s="8"/>
      <c r="G10" s="8"/>
    </row>
    <row r="11" spans="1:7" ht="17.25" customHeight="1">
      <c r="A11" s="7" t="s">
        <v>834</v>
      </c>
      <c r="B11" s="8">
        <f>439759+2301</f>
        <v>442060</v>
      </c>
      <c r="C11" s="8">
        <v>238308</v>
      </c>
      <c r="D11" s="8">
        <f>201451+2301</f>
        <v>203752</v>
      </c>
      <c r="E11" s="9">
        <v>201451</v>
      </c>
      <c r="F11" s="8">
        <v>40921</v>
      </c>
      <c r="G11" s="8">
        <f>7828+821</f>
        <v>8649</v>
      </c>
    </row>
    <row r="12" spans="1:7" ht="17.25" customHeight="1">
      <c r="A12" s="7" t="s">
        <v>835</v>
      </c>
      <c r="B12" s="9">
        <v>138527</v>
      </c>
      <c r="C12" s="9">
        <v>56761</v>
      </c>
      <c r="D12" s="9">
        <v>81766</v>
      </c>
      <c r="E12" s="9">
        <v>45976</v>
      </c>
      <c r="F12" s="9">
        <v>4628</v>
      </c>
      <c r="G12" s="9">
        <v>1480</v>
      </c>
    </row>
    <row r="13" spans="1:7" ht="17.25" customHeight="1">
      <c r="A13" s="7" t="s">
        <v>836</v>
      </c>
      <c r="B13" s="8">
        <v>93113</v>
      </c>
      <c r="C13" s="8">
        <v>14535</v>
      </c>
      <c r="D13" s="8">
        <v>78578</v>
      </c>
      <c r="E13" s="8">
        <v>52190</v>
      </c>
      <c r="F13" s="8"/>
      <c r="G13" s="8">
        <v>2968</v>
      </c>
    </row>
    <row r="14" spans="1:7" ht="17.25" customHeight="1">
      <c r="A14" s="7" t="s">
        <v>837</v>
      </c>
      <c r="B14" s="8">
        <v>87780</v>
      </c>
      <c r="C14" s="8">
        <v>46229</v>
      </c>
      <c r="D14" s="8">
        <v>41551</v>
      </c>
      <c r="E14" s="8">
        <v>21014</v>
      </c>
      <c r="F14" s="8">
        <v>187</v>
      </c>
      <c r="G14" s="8">
        <v>108</v>
      </c>
    </row>
    <row r="15" spans="1:7" ht="17.25" customHeight="1">
      <c r="A15" s="7" t="s">
        <v>838</v>
      </c>
      <c r="B15" s="8">
        <v>49668</v>
      </c>
      <c r="C15" s="8">
        <v>16828</v>
      </c>
      <c r="D15" s="8">
        <v>32840</v>
      </c>
      <c r="E15" s="8">
        <v>12490</v>
      </c>
      <c r="F15" s="8"/>
      <c r="G15" s="8">
        <v>108</v>
      </c>
    </row>
    <row r="16" spans="1:7" ht="17.25" customHeight="1">
      <c r="A16" s="7" t="s">
        <v>839</v>
      </c>
      <c r="B16" s="8">
        <v>38112</v>
      </c>
      <c r="C16" s="8">
        <v>29401</v>
      </c>
      <c r="D16" s="8">
        <v>8711</v>
      </c>
      <c r="E16" s="8">
        <v>8524</v>
      </c>
      <c r="F16" s="8">
        <v>187</v>
      </c>
      <c r="G16" s="8"/>
    </row>
    <row r="17" spans="1:7" ht="17.25" customHeight="1">
      <c r="A17" s="7" t="s">
        <v>840</v>
      </c>
      <c r="B17" s="8">
        <v>3737218</v>
      </c>
      <c r="C17" s="8">
        <v>2032436</v>
      </c>
      <c r="D17" s="8">
        <v>1704782</v>
      </c>
      <c r="E17" s="8">
        <v>1371554</v>
      </c>
      <c r="F17" s="8">
        <v>184717</v>
      </c>
      <c r="G17" s="8">
        <v>140686</v>
      </c>
    </row>
    <row r="18" spans="1:7" ht="17.25" customHeight="1">
      <c r="A18" s="7" t="s">
        <v>841</v>
      </c>
      <c r="B18" s="8">
        <v>3345714</v>
      </c>
      <c r="C18" s="8">
        <v>1824871</v>
      </c>
      <c r="D18" s="8">
        <v>1520843</v>
      </c>
      <c r="E18" s="8">
        <v>504826</v>
      </c>
      <c r="F18" s="8">
        <v>97050</v>
      </c>
      <c r="G18" s="8">
        <v>130091</v>
      </c>
    </row>
    <row r="19" spans="1:7" ht="17.25" customHeight="1">
      <c r="A19" s="7" t="s">
        <v>842</v>
      </c>
      <c r="B19" s="8">
        <v>20663</v>
      </c>
      <c r="C19" s="8">
        <v>7534</v>
      </c>
      <c r="D19" s="8">
        <v>13129</v>
      </c>
      <c r="E19" s="10">
        <v>13129</v>
      </c>
      <c r="F19" s="8">
        <v>28899</v>
      </c>
      <c r="G19" s="8">
        <v>1847</v>
      </c>
    </row>
    <row r="20" spans="1:7" ht="17.25" customHeight="1">
      <c r="A20" s="7" t="s">
        <v>843</v>
      </c>
      <c r="B20" s="8">
        <v>0</v>
      </c>
      <c r="C20" s="8"/>
      <c r="D20" s="9"/>
      <c r="E20" s="9">
        <v>691913</v>
      </c>
      <c r="F20" s="8"/>
      <c r="G20" s="8"/>
    </row>
    <row r="21" spans="1:7" ht="17.25" customHeight="1">
      <c r="A21" s="7" t="s">
        <v>844</v>
      </c>
      <c r="B21" s="8">
        <f>257160+1780</f>
        <v>258940</v>
      </c>
      <c r="C21" s="8">
        <v>154198</v>
      </c>
      <c r="D21" s="8">
        <f>102962+1780</f>
        <v>104742</v>
      </c>
      <c r="E21" s="8">
        <v>8840</v>
      </c>
      <c r="F21" s="8">
        <v>40921</v>
      </c>
      <c r="G21" s="8">
        <v>3449</v>
      </c>
    </row>
    <row r="22" spans="1:7" ht="17.25" customHeight="1">
      <c r="A22" s="7" t="s">
        <v>845</v>
      </c>
      <c r="B22" s="8"/>
      <c r="C22" s="8"/>
      <c r="D22" s="11"/>
      <c r="E22" s="8">
        <v>133951</v>
      </c>
      <c r="F22" s="8"/>
      <c r="G22" s="8"/>
    </row>
    <row r="23" spans="1:7" ht="17.25" customHeight="1">
      <c r="A23" s="7" t="s">
        <v>846</v>
      </c>
      <c r="B23" s="8">
        <v>0</v>
      </c>
      <c r="C23" s="8"/>
      <c r="D23" s="8"/>
      <c r="E23" s="8"/>
      <c r="F23" s="8"/>
      <c r="G23" s="8"/>
    </row>
    <row r="24" spans="1:7" ht="17.25" customHeight="1">
      <c r="A24" s="7" t="s">
        <v>847</v>
      </c>
      <c r="B24" s="8">
        <v>30240</v>
      </c>
      <c r="C24" s="8">
        <v>9675</v>
      </c>
      <c r="D24" s="8">
        <v>20565</v>
      </c>
      <c r="E24" s="8"/>
      <c r="F24" s="8">
        <v>15000</v>
      </c>
      <c r="G24" s="8">
        <v>2278</v>
      </c>
    </row>
    <row r="25" spans="1:7" ht="17.25" customHeight="1">
      <c r="A25" s="7" t="s">
        <v>848</v>
      </c>
      <c r="B25" s="8">
        <v>81661</v>
      </c>
      <c r="C25" s="8">
        <v>36158</v>
      </c>
      <c r="D25" s="8">
        <v>45503</v>
      </c>
      <c r="E25" s="8">
        <v>18895</v>
      </c>
      <c r="F25" s="8">
        <v>2847</v>
      </c>
      <c r="G25" s="8">
        <v>3021</v>
      </c>
    </row>
    <row r="26" spans="1:7" ht="17.25" customHeight="1">
      <c r="A26" s="7" t="s">
        <v>849</v>
      </c>
      <c r="B26" s="8"/>
      <c r="C26" s="8"/>
      <c r="D26" s="8"/>
      <c r="E26" s="8"/>
      <c r="F26" s="8"/>
      <c r="G26" s="8"/>
    </row>
    <row r="27" spans="1:7" ht="17.25" customHeight="1">
      <c r="A27" s="12" t="s">
        <v>850</v>
      </c>
      <c r="B27" s="8"/>
      <c r="C27" s="8"/>
      <c r="D27" s="8"/>
      <c r="E27" s="8"/>
      <c r="F27" s="8"/>
      <c r="G27" s="8"/>
    </row>
    <row r="28" spans="1:7" ht="17.25" customHeight="1">
      <c r="A28" s="7" t="s">
        <v>851</v>
      </c>
      <c r="B28" s="8">
        <v>660077</v>
      </c>
      <c r="C28" s="8">
        <v>209136</v>
      </c>
      <c r="D28" s="8">
        <v>450941</v>
      </c>
      <c r="E28" s="8">
        <v>262831</v>
      </c>
      <c r="F28" s="8">
        <v>42333</v>
      </c>
      <c r="G28" s="8">
        <v>8076</v>
      </c>
    </row>
    <row r="29" spans="1:7" ht="17.25" customHeight="1">
      <c r="A29" s="7" t="s">
        <v>852</v>
      </c>
      <c r="B29" s="8">
        <v>409465</v>
      </c>
      <c r="C29" s="8">
        <v>82518</v>
      </c>
      <c r="D29" s="8">
        <v>326947</v>
      </c>
      <c r="E29" s="8">
        <v>173218</v>
      </c>
      <c r="F29" s="8">
        <v>36226</v>
      </c>
      <c r="G29" s="8">
        <v>6557</v>
      </c>
    </row>
    <row r="30" spans="1:7" ht="17.25" customHeight="1">
      <c r="A30" s="7" t="s">
        <v>853</v>
      </c>
      <c r="B30" s="8">
        <v>83181</v>
      </c>
      <c r="C30" s="8">
        <v>20610</v>
      </c>
      <c r="D30" s="8">
        <v>62571</v>
      </c>
      <c r="E30" s="8">
        <v>28053</v>
      </c>
      <c r="F30" s="8">
        <v>5712</v>
      </c>
      <c r="G30" s="8">
        <v>211</v>
      </c>
    </row>
    <row r="31" spans="1:7" ht="17.25" customHeight="1">
      <c r="A31" s="7" t="s">
        <v>854</v>
      </c>
      <c r="B31" s="8">
        <v>75522</v>
      </c>
      <c r="C31" s="8">
        <v>59303</v>
      </c>
      <c r="D31" s="8">
        <v>16219</v>
      </c>
      <c r="E31" s="10">
        <v>16219</v>
      </c>
      <c r="F31" s="8">
        <v>395</v>
      </c>
      <c r="G31" s="8">
        <v>1308</v>
      </c>
    </row>
    <row r="32" spans="1:7" ht="17.25" customHeight="1">
      <c r="A32" s="7" t="s">
        <v>855</v>
      </c>
      <c r="B32" s="8">
        <v>0</v>
      </c>
      <c r="C32" s="8"/>
      <c r="D32" s="8"/>
      <c r="E32" s="8">
        <v>137</v>
      </c>
      <c r="F32" s="8"/>
      <c r="G32" s="8"/>
    </row>
    <row r="33" spans="1:7" ht="17.25" customHeight="1">
      <c r="A33" s="7" t="s">
        <v>856</v>
      </c>
      <c r="B33" s="8">
        <v>80981</v>
      </c>
      <c r="C33" s="8">
        <v>42981</v>
      </c>
      <c r="D33" s="8">
        <v>38000</v>
      </c>
      <c r="E33" s="8">
        <v>38000</v>
      </c>
      <c r="F33" s="8"/>
      <c r="G33" s="8"/>
    </row>
    <row r="34" spans="1:7" ht="17.25" customHeight="1">
      <c r="A34" s="7" t="s">
        <v>857</v>
      </c>
      <c r="B34" s="8">
        <v>10928</v>
      </c>
      <c r="C34" s="8">
        <v>3724</v>
      </c>
      <c r="D34" s="8">
        <v>7204</v>
      </c>
      <c r="E34" s="8">
        <v>7204</v>
      </c>
      <c r="F34" s="8"/>
      <c r="G34" s="8"/>
    </row>
    <row r="35" spans="1:7" ht="17.25" customHeight="1">
      <c r="A35" s="7" t="s">
        <v>858</v>
      </c>
      <c r="B35" s="8">
        <v>0</v>
      </c>
      <c r="C35" s="8"/>
      <c r="D35" s="8"/>
      <c r="E35" s="8"/>
      <c r="F35" s="8"/>
      <c r="G35" s="8"/>
    </row>
    <row r="36" spans="1:7" ht="17.25" customHeight="1">
      <c r="A36" s="7" t="s">
        <v>859</v>
      </c>
      <c r="B36" s="8">
        <v>660077</v>
      </c>
      <c r="C36" s="8">
        <v>209136</v>
      </c>
      <c r="D36" s="8">
        <v>450941</v>
      </c>
      <c r="E36" s="8">
        <v>262831</v>
      </c>
      <c r="F36" s="8">
        <v>42333</v>
      </c>
      <c r="G36" s="8">
        <v>8076</v>
      </c>
    </row>
    <row r="37" spans="1:7" ht="17.25" customHeight="1">
      <c r="A37" s="7" t="s">
        <v>860</v>
      </c>
      <c r="B37" s="8">
        <v>458001</v>
      </c>
      <c r="C37" s="8">
        <v>123731</v>
      </c>
      <c r="D37" s="8">
        <v>334270</v>
      </c>
      <c r="E37" s="8">
        <v>182448</v>
      </c>
      <c r="F37" s="8">
        <v>33234</v>
      </c>
      <c r="G37" s="8">
        <v>7836</v>
      </c>
    </row>
    <row r="38" spans="1:7" ht="17.25" customHeight="1">
      <c r="A38" s="7" t="s">
        <v>842</v>
      </c>
      <c r="B38" s="8">
        <v>354</v>
      </c>
      <c r="C38" s="8">
        <v>218</v>
      </c>
      <c r="D38" s="8">
        <v>136</v>
      </c>
      <c r="E38" s="8">
        <v>136</v>
      </c>
      <c r="F38" s="8">
        <v>41</v>
      </c>
      <c r="G38" s="8">
        <v>8</v>
      </c>
    </row>
    <row r="39" spans="1:7" ht="17.25" customHeight="1">
      <c r="A39" s="7" t="s">
        <v>843</v>
      </c>
      <c r="B39" s="9"/>
      <c r="C39" s="9"/>
      <c r="D39" s="9"/>
      <c r="E39" s="9">
        <v>12300</v>
      </c>
      <c r="F39" s="8"/>
      <c r="G39" s="8"/>
    </row>
    <row r="40" spans="1:7" ht="17.25" customHeight="1">
      <c r="A40" s="7" t="s">
        <v>861</v>
      </c>
      <c r="B40" s="8">
        <v>80981</v>
      </c>
      <c r="C40" s="8">
        <v>42981</v>
      </c>
      <c r="D40" s="8">
        <v>38000</v>
      </c>
      <c r="E40" s="8">
        <v>38000</v>
      </c>
      <c r="F40" s="8"/>
      <c r="G40" s="8"/>
    </row>
    <row r="41" spans="1:7" ht="17.25" customHeight="1">
      <c r="A41" s="7" t="s">
        <v>862</v>
      </c>
      <c r="B41" s="8">
        <v>49668</v>
      </c>
      <c r="C41" s="8">
        <v>16828</v>
      </c>
      <c r="D41" s="8">
        <v>32840</v>
      </c>
      <c r="E41" s="8">
        <v>12490</v>
      </c>
      <c r="F41" s="8"/>
      <c r="G41" s="8">
        <v>108</v>
      </c>
    </row>
    <row r="42" spans="1:7" ht="17.25" customHeight="1">
      <c r="A42" s="7" t="s">
        <v>863</v>
      </c>
      <c r="B42" s="8">
        <v>71073</v>
      </c>
      <c r="C42" s="8">
        <v>25378</v>
      </c>
      <c r="D42" s="8">
        <v>45695</v>
      </c>
      <c r="E42" s="8">
        <v>17457</v>
      </c>
      <c r="F42" s="8">
        <v>9058</v>
      </c>
      <c r="G42" s="8">
        <v>124</v>
      </c>
    </row>
    <row r="43" spans="1:7">
      <c r="A43" s="13"/>
      <c r="B43" s="13"/>
      <c r="C43" s="13"/>
      <c r="D43" s="13"/>
      <c r="E43" s="13"/>
      <c r="F43" s="13"/>
      <c r="G43" s="13"/>
    </row>
    <row r="44" spans="1:7" ht="15.75">
      <c r="A44" s="13"/>
      <c r="B44" s="13"/>
      <c r="C44" s="13"/>
      <c r="D44" s="13"/>
      <c r="E44" s="13"/>
      <c r="F44" s="14"/>
      <c r="G44" s="14"/>
    </row>
  </sheetData>
  <mergeCells count="7">
    <mergeCell ref="A1:G1"/>
    <mergeCell ref="D3:G3"/>
    <mergeCell ref="E4:G4"/>
    <mergeCell ref="A3:A5"/>
    <mergeCell ref="B3:B5"/>
    <mergeCell ref="C3:C5"/>
    <mergeCell ref="D4:D5"/>
  </mergeCells>
  <phoneticPr fontId="30" type="noConversion"/>
  <pageMargins left="0.55069444444444404" right="0.70833333333333304" top="0.47222222222222199" bottom="0.65" header="0.31458333333333299" footer="0.41944444444444401"/>
  <pageSetup paperSize="9" firstPageNumber="45" orientation="portrait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16"/>
  <sheetViews>
    <sheetView topLeftCell="A4" workbookViewId="0">
      <selection activeCell="D14" sqref="D14"/>
    </sheetView>
  </sheetViews>
  <sheetFormatPr defaultColWidth="9" defaultRowHeight="15.75"/>
  <cols>
    <col min="1" max="1" width="39" style="15" customWidth="1"/>
    <col min="2" max="4" width="13.5" style="15" customWidth="1"/>
    <col min="5" max="16384" width="9" style="15"/>
  </cols>
  <sheetData>
    <row r="1" spans="1:5" s="126" customFormat="1" ht="99.75" customHeight="1">
      <c r="A1" s="200" t="s">
        <v>55</v>
      </c>
      <c r="B1" s="200"/>
      <c r="C1" s="200"/>
      <c r="D1" s="200"/>
    </row>
    <row r="2" spans="1:5" s="126" customFormat="1" ht="45.75" customHeight="1">
      <c r="A2" s="127"/>
      <c r="C2" s="145"/>
      <c r="D2" s="146" t="s">
        <v>1</v>
      </c>
    </row>
    <row r="3" spans="1:5" s="126" customFormat="1" ht="33.75" customHeight="1">
      <c r="A3" s="17" t="s">
        <v>2</v>
      </c>
      <c r="B3" s="17" t="s">
        <v>22</v>
      </c>
      <c r="C3" s="17" t="s">
        <v>23</v>
      </c>
      <c r="D3" s="17" t="s">
        <v>24</v>
      </c>
    </row>
    <row r="4" spans="1:5" s="126" customFormat="1" ht="33.75" customHeight="1">
      <c r="A4" s="131" t="s">
        <v>56</v>
      </c>
      <c r="B4" s="8">
        <v>3345714</v>
      </c>
      <c r="C4" s="8">
        <v>3103902</v>
      </c>
      <c r="D4" s="171">
        <f>(B4-C4)/C4*100</f>
        <v>7.79</v>
      </c>
      <c r="E4" s="172"/>
    </row>
    <row r="5" spans="1:5" s="126" customFormat="1" ht="33.75" customHeight="1">
      <c r="A5" s="131" t="s">
        <v>57</v>
      </c>
      <c r="B5" s="8">
        <f>B6+B7+B8</f>
        <v>20663</v>
      </c>
      <c r="C5" s="8">
        <f>C6+C7+C8</f>
        <v>21310</v>
      </c>
      <c r="D5" s="171">
        <f t="shared" ref="D5" si="0">(B5-C5)/C5*100</f>
        <v>-3.04</v>
      </c>
    </row>
    <row r="6" spans="1:5" s="126" customFormat="1" ht="33.75" customHeight="1">
      <c r="A6" s="131" t="s">
        <v>58</v>
      </c>
      <c r="B6" s="10">
        <v>-1452</v>
      </c>
      <c r="C6" s="10">
        <v>-1452</v>
      </c>
      <c r="D6" s="171"/>
    </row>
    <row r="7" spans="1:5" s="126" customFormat="1" ht="33.75" customHeight="1">
      <c r="A7" s="131" t="s">
        <v>59</v>
      </c>
      <c r="B7" s="8">
        <v>20190</v>
      </c>
      <c r="C7" s="8">
        <v>20837</v>
      </c>
      <c r="D7" s="171">
        <f>(B7-C7)/C7*100</f>
        <v>-3.11</v>
      </c>
    </row>
    <row r="8" spans="1:5" s="126" customFormat="1" ht="33.75" customHeight="1">
      <c r="A8" s="131" t="s">
        <v>60</v>
      </c>
      <c r="B8" s="8">
        <v>1925</v>
      </c>
      <c r="C8" s="8">
        <v>1925</v>
      </c>
      <c r="D8" s="173"/>
    </row>
    <row r="9" spans="1:5" s="126" customFormat="1" ht="33.75" customHeight="1">
      <c r="A9" s="131" t="s">
        <v>61</v>
      </c>
      <c r="B9" s="17"/>
      <c r="C9" s="173"/>
      <c r="D9" s="173"/>
    </row>
    <row r="10" spans="1:5" s="126" customFormat="1" ht="33.75" customHeight="1">
      <c r="A10" s="131" t="s">
        <v>62</v>
      </c>
      <c r="B10" s="17">
        <v>258940</v>
      </c>
      <c r="C10" s="17">
        <f>445245+2301</f>
        <v>447546</v>
      </c>
      <c r="D10" s="171">
        <f t="shared" ref="D10" si="1">(B10-C10)/C10*100</f>
        <v>-42.14</v>
      </c>
    </row>
    <row r="11" spans="1:5" s="126" customFormat="1" ht="33.75" customHeight="1">
      <c r="A11" s="131" t="s">
        <v>63</v>
      </c>
      <c r="B11" s="17">
        <v>30240</v>
      </c>
      <c r="C11" s="17">
        <v>58288</v>
      </c>
      <c r="D11" s="171">
        <f>(B11-C11)/C11*100</f>
        <v>-48.12</v>
      </c>
    </row>
    <row r="12" spans="1:5" s="126" customFormat="1" ht="33.75" customHeight="1">
      <c r="A12" s="131" t="s">
        <v>64</v>
      </c>
      <c r="B12" s="17"/>
      <c r="C12" s="173"/>
      <c r="D12" s="173"/>
    </row>
    <row r="13" spans="1:5" s="126" customFormat="1" ht="33.75" customHeight="1">
      <c r="A13" s="131" t="s">
        <v>65</v>
      </c>
      <c r="B13" s="17">
        <v>81661</v>
      </c>
      <c r="C13" s="17">
        <v>138527</v>
      </c>
      <c r="D13" s="171">
        <f>(B13-C13)/C13*100</f>
        <v>-41.05</v>
      </c>
    </row>
    <row r="14" spans="1:5" s="126" customFormat="1" ht="33.75" customHeight="1">
      <c r="A14" s="17" t="s">
        <v>66</v>
      </c>
      <c r="B14" s="133">
        <f>SUM(B4,B5,B10,B9,B11,B13,B12,)</f>
        <v>3737218</v>
      </c>
      <c r="C14" s="133">
        <f>C4+C5+C10+C11+C13</f>
        <v>3769573</v>
      </c>
      <c r="D14" s="171">
        <f t="shared" ref="D14" si="2">(B14-C14)/C14*100</f>
        <v>-0.86</v>
      </c>
    </row>
    <row r="15" spans="1:5" ht="80.25" customHeight="1">
      <c r="A15" s="201" t="s">
        <v>67</v>
      </c>
      <c r="B15" s="201"/>
      <c r="C15" s="201"/>
      <c r="D15" s="201"/>
    </row>
    <row r="16" spans="1:5" ht="30.75" customHeight="1">
      <c r="A16" s="202"/>
      <c r="B16" s="202"/>
    </row>
  </sheetData>
  <mergeCells count="3">
    <mergeCell ref="A1:D1"/>
    <mergeCell ref="A15:D15"/>
    <mergeCell ref="A16:B16"/>
  </mergeCells>
  <phoneticPr fontId="30" type="noConversion"/>
  <pageMargins left="0.70833333333333304" right="0.70833333333333304" top="0.74791666666666701" bottom="0.68958333333333299" header="0.31458333333333299" footer="0.73958333333333304"/>
  <pageSetup paperSize="9" firstPageNumber="3" orientation="portrait" useFirstPageNumber="1" r:id="rId1"/>
  <headerFooter scaleWithDoc="0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37"/>
  <sheetViews>
    <sheetView showGridLines="0" showZeros="0" workbookViewId="0">
      <pane xSplit="1" ySplit="3" topLeftCell="B4" activePane="bottomRight" state="frozen"/>
      <selection pane="topRight"/>
      <selection pane="bottomLeft"/>
      <selection pane="bottomRight" activeCell="D6" sqref="D6"/>
    </sheetView>
  </sheetViews>
  <sheetFormatPr defaultColWidth="9.125" defaultRowHeight="15.75"/>
  <cols>
    <col min="1" max="1" width="30.375" style="15" customWidth="1"/>
    <col min="2" max="2" width="16.5" style="15" customWidth="1"/>
    <col min="3" max="3" width="17" style="15" customWidth="1"/>
    <col min="4" max="4" width="11" style="15" customWidth="1"/>
    <col min="5" max="233" width="9.125" style="15" customWidth="1"/>
    <col min="234" max="16384" width="9.125" style="15"/>
  </cols>
  <sheetData>
    <row r="1" spans="1:4" ht="53.25" customHeight="1">
      <c r="A1" s="85" t="s">
        <v>68</v>
      </c>
      <c r="B1" s="86"/>
      <c r="C1" s="86"/>
      <c r="D1" s="86"/>
    </row>
    <row r="2" spans="1:4" ht="17.100000000000001" customHeight="1">
      <c r="A2" s="121"/>
      <c r="B2" s="121"/>
      <c r="C2" s="121"/>
      <c r="D2" s="87" t="s">
        <v>19</v>
      </c>
    </row>
    <row r="3" spans="1:4" ht="33" customHeight="1">
      <c r="A3" s="90" t="s">
        <v>20</v>
      </c>
      <c r="B3" s="90" t="s">
        <v>22</v>
      </c>
      <c r="C3" s="90" t="s">
        <v>23</v>
      </c>
      <c r="D3" s="90" t="s">
        <v>24</v>
      </c>
    </row>
    <row r="4" spans="1:4" ht="24" customHeight="1">
      <c r="A4" s="122" t="s">
        <v>69</v>
      </c>
      <c r="B4" s="95">
        <v>346699</v>
      </c>
      <c r="C4" s="95">
        <v>304086</v>
      </c>
      <c r="D4" s="93">
        <f>+(B4-C4)/C4*100</f>
        <v>14.01</v>
      </c>
    </row>
    <row r="5" spans="1:4" ht="24" customHeight="1">
      <c r="A5" s="122" t="s">
        <v>70</v>
      </c>
      <c r="B5" s="95"/>
      <c r="C5" s="95">
        <v>0</v>
      </c>
      <c r="D5" s="93"/>
    </row>
    <row r="6" spans="1:4" ht="24" customHeight="1">
      <c r="A6" s="122" t="s">
        <v>71</v>
      </c>
      <c r="B6" s="95">
        <v>2667</v>
      </c>
      <c r="C6" s="95">
        <v>3229</v>
      </c>
      <c r="D6" s="93">
        <f t="shared" ref="D6:D19" si="0">+(B6-C6)/C6*100</f>
        <v>-17.399999999999999</v>
      </c>
    </row>
    <row r="7" spans="1:4" ht="24" customHeight="1">
      <c r="A7" s="122" t="s">
        <v>72</v>
      </c>
      <c r="B7" s="95">
        <v>154058</v>
      </c>
      <c r="C7" s="95">
        <v>126335</v>
      </c>
      <c r="D7" s="93">
        <f t="shared" si="0"/>
        <v>21.94</v>
      </c>
    </row>
    <row r="8" spans="1:4" ht="24" customHeight="1">
      <c r="A8" s="122" t="s">
        <v>73</v>
      </c>
      <c r="B8" s="95">
        <v>552898</v>
      </c>
      <c r="C8" s="95">
        <v>502037</v>
      </c>
      <c r="D8" s="93">
        <f t="shared" si="0"/>
        <v>10.130000000000001</v>
      </c>
    </row>
    <row r="9" spans="1:4" ht="24" customHeight="1">
      <c r="A9" s="122" t="s">
        <v>74</v>
      </c>
      <c r="B9" s="95">
        <v>25538</v>
      </c>
      <c r="C9" s="95">
        <v>22120</v>
      </c>
      <c r="D9" s="93">
        <f t="shared" si="0"/>
        <v>15.45</v>
      </c>
    </row>
    <row r="10" spans="1:4" ht="24" customHeight="1">
      <c r="A10" s="122" t="s">
        <v>75</v>
      </c>
      <c r="B10" s="95">
        <v>90905</v>
      </c>
      <c r="C10" s="95">
        <v>72633</v>
      </c>
      <c r="D10" s="93">
        <f t="shared" si="0"/>
        <v>25.16</v>
      </c>
    </row>
    <row r="11" spans="1:4" ht="24" customHeight="1">
      <c r="A11" s="122" t="s">
        <v>76</v>
      </c>
      <c r="B11" s="95">
        <v>577651</v>
      </c>
      <c r="C11" s="95">
        <v>561119</v>
      </c>
      <c r="D11" s="93">
        <f t="shared" si="0"/>
        <v>2.95</v>
      </c>
    </row>
    <row r="12" spans="1:4" ht="24" customHeight="1">
      <c r="A12" s="122" t="s">
        <v>77</v>
      </c>
      <c r="B12" s="95">
        <v>359538</v>
      </c>
      <c r="C12" s="95">
        <v>333249</v>
      </c>
      <c r="D12" s="93">
        <f t="shared" si="0"/>
        <v>7.89</v>
      </c>
    </row>
    <row r="13" spans="1:4" ht="24" customHeight="1">
      <c r="A13" s="122" t="s">
        <v>78</v>
      </c>
      <c r="B13" s="95">
        <v>77326</v>
      </c>
      <c r="C13" s="95">
        <v>91135</v>
      </c>
      <c r="D13" s="93">
        <f t="shared" si="0"/>
        <v>-15.15</v>
      </c>
    </row>
    <row r="14" spans="1:4" ht="24" customHeight="1">
      <c r="A14" s="122" t="s">
        <v>79</v>
      </c>
      <c r="B14" s="95">
        <v>178369</v>
      </c>
      <c r="C14" s="95">
        <v>107969</v>
      </c>
      <c r="D14" s="93">
        <f t="shared" si="0"/>
        <v>65.2</v>
      </c>
    </row>
    <row r="15" spans="1:4" ht="24" customHeight="1">
      <c r="A15" s="122" t="s">
        <v>80</v>
      </c>
      <c r="B15" s="95">
        <v>441925</v>
      </c>
      <c r="C15" s="95">
        <v>412812</v>
      </c>
      <c r="D15" s="93">
        <f t="shared" si="0"/>
        <v>7.05</v>
      </c>
    </row>
    <row r="16" spans="1:4" ht="24" customHeight="1">
      <c r="A16" s="122" t="s">
        <v>81</v>
      </c>
      <c r="B16" s="95">
        <v>155252</v>
      </c>
      <c r="C16" s="95">
        <v>133536</v>
      </c>
      <c r="D16" s="93">
        <f t="shared" si="0"/>
        <v>16.260000000000002</v>
      </c>
    </row>
    <row r="17" spans="1:5" ht="24" customHeight="1">
      <c r="A17" s="122" t="s">
        <v>82</v>
      </c>
      <c r="B17" s="95">
        <v>54344</v>
      </c>
      <c r="C17" s="95">
        <v>88536</v>
      </c>
      <c r="D17" s="93">
        <f t="shared" si="0"/>
        <v>-38.619999999999997</v>
      </c>
    </row>
    <row r="18" spans="1:5" ht="24" customHeight="1">
      <c r="A18" s="122" t="s">
        <v>83</v>
      </c>
      <c r="B18" s="95">
        <v>22591</v>
      </c>
      <c r="C18" s="95">
        <v>15301</v>
      </c>
      <c r="D18" s="93">
        <f t="shared" si="0"/>
        <v>47.64</v>
      </c>
    </row>
    <row r="19" spans="1:5" ht="24" customHeight="1">
      <c r="A19" s="122" t="s">
        <v>84</v>
      </c>
      <c r="B19" s="95">
        <v>1479</v>
      </c>
      <c r="C19" s="95">
        <v>453</v>
      </c>
      <c r="D19" s="93">
        <f t="shared" si="0"/>
        <v>226.49</v>
      </c>
    </row>
    <row r="20" spans="1:5" ht="24" customHeight="1">
      <c r="A20" s="122" t="s">
        <v>85</v>
      </c>
      <c r="B20" s="95"/>
      <c r="C20" s="95"/>
      <c r="D20" s="93"/>
    </row>
    <row r="21" spans="1:5" ht="24" customHeight="1">
      <c r="A21" s="122" t="s">
        <v>86</v>
      </c>
      <c r="B21" s="95">
        <v>49852</v>
      </c>
      <c r="C21" s="95">
        <v>36100</v>
      </c>
      <c r="D21" s="93">
        <f>+(B21-C21)/C21*100</f>
        <v>38.090000000000003</v>
      </c>
    </row>
    <row r="22" spans="1:5" ht="24" customHeight="1">
      <c r="A22" s="122" t="s">
        <v>87</v>
      </c>
      <c r="B22" s="95">
        <v>180921</v>
      </c>
      <c r="C22" s="95">
        <v>223748</v>
      </c>
      <c r="D22" s="93">
        <f>+(B22-C22)/C22*100</f>
        <v>-19.14</v>
      </c>
    </row>
    <row r="23" spans="1:5" ht="24" customHeight="1">
      <c r="A23" s="122" t="s">
        <v>88</v>
      </c>
      <c r="B23" s="95">
        <v>8517</v>
      </c>
      <c r="C23" s="95">
        <v>9368</v>
      </c>
      <c r="D23" s="93">
        <f>+(B23-C23)/C23*100</f>
        <v>-9.08</v>
      </c>
    </row>
    <row r="24" spans="1:5" ht="24" customHeight="1">
      <c r="A24" s="122" t="s">
        <v>89</v>
      </c>
      <c r="B24" s="95"/>
      <c r="C24" s="95"/>
      <c r="D24" s="93"/>
    </row>
    <row r="25" spans="1:5" ht="24" customHeight="1">
      <c r="A25" s="123" t="s">
        <v>90</v>
      </c>
      <c r="B25" s="95">
        <v>55165</v>
      </c>
      <c r="C25" s="95">
        <v>35570</v>
      </c>
      <c r="D25" s="93">
        <f>+(B25-C25)/C25*100</f>
        <v>55.09</v>
      </c>
      <c r="E25" s="113"/>
    </row>
    <row r="26" spans="1:5" ht="24" customHeight="1">
      <c r="A26" s="122" t="s">
        <v>91</v>
      </c>
      <c r="B26" s="95">
        <v>10019</v>
      </c>
      <c r="C26" s="95">
        <v>24566</v>
      </c>
      <c r="D26" s="93">
        <f>+(B26-C26)/C26*100</f>
        <v>-59.22</v>
      </c>
    </row>
    <row r="27" spans="1:5" ht="24" customHeight="1">
      <c r="A27" s="89" t="s">
        <v>92</v>
      </c>
      <c r="B27" s="95">
        <f>SUM(B4:B26)</f>
        <v>3345714</v>
      </c>
      <c r="C27" s="95">
        <f>SUM(C4:C26)</f>
        <v>3103902</v>
      </c>
      <c r="D27" s="93">
        <f>+(B27-C27)/C27*100</f>
        <v>7.79</v>
      </c>
    </row>
    <row r="28" spans="1:5" hidden="1"/>
    <row r="29" spans="1:5" hidden="1">
      <c r="A29" s="168" t="s">
        <v>93</v>
      </c>
      <c r="B29" s="169">
        <f>SUM(B4,B7:B8,B10:B15,B22)</f>
        <v>2960290</v>
      </c>
      <c r="C29" s="169">
        <f>SUM(C4,C7:C8,C10:C15,C22)</f>
        <v>2735123</v>
      </c>
      <c r="D29" s="170">
        <f>+(B29-C29)/C29*100</f>
        <v>8.23</v>
      </c>
    </row>
    <row r="30" spans="1:5" hidden="1">
      <c r="B30" s="15">
        <f>+B29/B27*100</f>
        <v>88.480067333908394</v>
      </c>
      <c r="D30" s="170" t="e">
        <f>+(B30-C30)/C30*100</f>
        <v>#DIV/0!</v>
      </c>
    </row>
    <row r="31" spans="1:5" hidden="1">
      <c r="B31" s="169">
        <f>SUM(B11:B12)</f>
        <v>937189</v>
      </c>
      <c r="C31" s="169">
        <f>SUM(C11:C12)</f>
        <v>894368</v>
      </c>
      <c r="D31" s="170">
        <f>+(B31-C31)/C31*100</f>
        <v>4.79</v>
      </c>
    </row>
    <row r="32" spans="1:5" hidden="1">
      <c r="B32" s="169">
        <f>+B31-C31</f>
        <v>42821</v>
      </c>
    </row>
    <row r="33" spans="2:4" hidden="1"/>
    <row r="34" spans="2:4" hidden="1">
      <c r="B34" s="169">
        <f>SUM(B7:B15,B22)</f>
        <v>2639129</v>
      </c>
      <c r="C34" s="169">
        <f>SUM(C7:C15,C22)</f>
        <v>2453157</v>
      </c>
      <c r="D34" s="170">
        <f>+(B34-C34)/C34*100</f>
        <v>7.58</v>
      </c>
    </row>
    <row r="35" spans="2:4" hidden="1">
      <c r="B35" s="15">
        <f>+B34/B27*100</f>
        <v>78.880890596147793</v>
      </c>
      <c r="C35" s="15">
        <f>+C34/C27*100</f>
        <v>79.034615139266606</v>
      </c>
    </row>
    <row r="37" spans="2:4">
      <c r="B37" s="167"/>
      <c r="C37" s="167"/>
      <c r="D37" s="167"/>
    </row>
  </sheetData>
  <phoneticPr fontId="30" type="noConversion"/>
  <printOptions horizontalCentered="1"/>
  <pageMargins left="0.86597222222222203" right="0.86597222222222203" top="1.0625" bottom="0.86597222222222203" header="0.39305555555555599" footer="0.66874999999999996"/>
  <pageSetup paperSize="9" firstPageNumber="4" orientation="portrait" useFirstPageNumber="1" r:id="rId1"/>
  <headerFooter scaleWithDoc="0" alignWithMargins="0">
    <oddFooter>&amp;C&amp;"Times New Roman,常规"&amp;10&amp;P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L21"/>
  <sheetViews>
    <sheetView showZeros="0" workbookViewId="0">
      <pane xSplit="1" ySplit="4" topLeftCell="B5" activePane="bottomRight" state="frozen"/>
      <selection pane="topRight"/>
      <selection pane="bottomLeft"/>
      <selection pane="bottomRight" activeCell="I18" sqref="I18"/>
    </sheetView>
  </sheetViews>
  <sheetFormatPr defaultColWidth="9" defaultRowHeight="14.25"/>
  <cols>
    <col min="1" max="1" width="35.125" customWidth="1"/>
    <col min="2" max="9" width="9.375" customWidth="1"/>
    <col min="10" max="10" width="14.875" customWidth="1"/>
    <col min="11" max="11" width="2.875" customWidth="1"/>
  </cols>
  <sheetData>
    <row r="1" spans="1:12" ht="27.75" customHeight="1">
      <c r="A1" s="205" t="s">
        <v>94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12" ht="21.75" customHeight="1">
      <c r="A2" s="84"/>
      <c r="B2" s="84"/>
      <c r="C2" s="84"/>
      <c r="D2" s="84"/>
      <c r="E2" s="84"/>
      <c r="F2" s="84"/>
      <c r="G2" s="84"/>
      <c r="H2" s="84"/>
      <c r="I2" s="84"/>
      <c r="J2" s="52" t="s">
        <v>95</v>
      </c>
      <c r="K2" s="58"/>
      <c r="L2" s="58"/>
    </row>
    <row r="3" spans="1:12" ht="24" customHeight="1">
      <c r="A3" s="211" t="s">
        <v>96</v>
      </c>
      <c r="B3" s="206" t="s">
        <v>97</v>
      </c>
      <c r="C3" s="207"/>
      <c r="D3" s="208"/>
      <c r="E3" s="209" t="s">
        <v>98</v>
      </c>
      <c r="F3" s="209"/>
      <c r="G3" s="209"/>
      <c r="H3" s="209"/>
      <c r="I3" s="210"/>
      <c r="J3" s="154" t="s">
        <v>99</v>
      </c>
      <c r="K3" s="58"/>
      <c r="L3" s="58"/>
    </row>
    <row r="4" spans="1:12" ht="24" customHeight="1">
      <c r="A4" s="212"/>
      <c r="B4" s="152" t="s">
        <v>100</v>
      </c>
      <c r="C4" s="152" t="s">
        <v>101</v>
      </c>
      <c r="D4" s="153" t="s">
        <v>102</v>
      </c>
      <c r="E4" s="154" t="s">
        <v>103</v>
      </c>
      <c r="F4" s="154" t="s">
        <v>104</v>
      </c>
      <c r="G4" s="154" t="s">
        <v>105</v>
      </c>
      <c r="H4" s="154" t="s">
        <v>106</v>
      </c>
      <c r="I4" s="154" t="s">
        <v>107</v>
      </c>
      <c r="J4" s="152" t="s">
        <v>101</v>
      </c>
      <c r="K4" s="163"/>
      <c r="L4" s="58"/>
    </row>
    <row r="5" spans="1:12" ht="24" customHeight="1">
      <c r="A5" s="155" t="s">
        <v>108</v>
      </c>
      <c r="B5" s="152">
        <f>B6+B18+B19</f>
        <v>2236991</v>
      </c>
      <c r="C5" s="152">
        <f>C6+C18+C19</f>
        <v>2279289</v>
      </c>
      <c r="D5" s="153">
        <v>1.89</v>
      </c>
      <c r="E5" s="156">
        <v>854830</v>
      </c>
      <c r="F5" s="152">
        <v>27754</v>
      </c>
      <c r="G5" s="152">
        <v>108293</v>
      </c>
      <c r="H5" s="152">
        <v>344711</v>
      </c>
      <c r="I5" s="152">
        <v>211155</v>
      </c>
      <c r="J5" s="152">
        <v>1424459</v>
      </c>
      <c r="K5" s="164"/>
      <c r="L5" s="58"/>
    </row>
    <row r="6" spans="1:12" ht="24" customHeight="1">
      <c r="A6" s="157" t="s">
        <v>109</v>
      </c>
      <c r="B6" s="156">
        <v>1264584</v>
      </c>
      <c r="C6" s="156">
        <v>1353885</v>
      </c>
      <c r="D6" s="158">
        <v>7.06</v>
      </c>
      <c r="E6" s="156">
        <v>521413</v>
      </c>
      <c r="F6" s="156">
        <v>1975</v>
      </c>
      <c r="G6" s="156">
        <v>60038</v>
      </c>
      <c r="H6" s="152">
        <v>192513</v>
      </c>
      <c r="I6" s="152">
        <v>119127</v>
      </c>
      <c r="J6" s="152">
        <v>832472</v>
      </c>
      <c r="K6" s="164"/>
      <c r="L6" s="58"/>
    </row>
    <row r="7" spans="1:12" ht="24" customHeight="1">
      <c r="A7" s="4" t="s">
        <v>110</v>
      </c>
      <c r="B7" s="156">
        <v>345450</v>
      </c>
      <c r="C7" s="156">
        <v>386967</v>
      </c>
      <c r="D7" s="158">
        <v>12.02</v>
      </c>
      <c r="E7" s="156">
        <v>155964</v>
      </c>
      <c r="F7" s="156">
        <v>175</v>
      </c>
      <c r="G7" s="156">
        <v>12858</v>
      </c>
      <c r="H7" s="152">
        <v>58177</v>
      </c>
      <c r="I7" s="152">
        <v>32996</v>
      </c>
      <c r="J7" s="152">
        <v>231003</v>
      </c>
      <c r="K7" s="165"/>
    </row>
    <row r="8" spans="1:12" ht="24" customHeight="1">
      <c r="A8" s="4" t="s">
        <v>111</v>
      </c>
      <c r="B8" s="156">
        <v>97726</v>
      </c>
      <c r="C8" s="156">
        <v>108044</v>
      </c>
      <c r="D8" s="158">
        <v>10.56</v>
      </c>
      <c r="E8" s="156">
        <v>31260</v>
      </c>
      <c r="F8" s="156"/>
      <c r="G8" s="156">
        <v>541</v>
      </c>
      <c r="H8" s="152">
        <v>17012</v>
      </c>
      <c r="I8" s="152">
        <v>10996</v>
      </c>
      <c r="J8" s="152">
        <v>76784</v>
      </c>
      <c r="K8" s="165"/>
    </row>
    <row r="9" spans="1:12" ht="24" customHeight="1">
      <c r="A9" s="4" t="s">
        <v>112</v>
      </c>
      <c r="B9" s="156">
        <v>10312</v>
      </c>
      <c r="C9" s="156">
        <v>12737</v>
      </c>
      <c r="D9" s="158">
        <v>23.52</v>
      </c>
      <c r="E9" s="156">
        <v>6114</v>
      </c>
      <c r="F9" s="156">
        <v>44</v>
      </c>
      <c r="G9" s="156">
        <v>418</v>
      </c>
      <c r="H9" s="152">
        <v>1305</v>
      </c>
      <c r="I9" s="152">
        <v>912</v>
      </c>
      <c r="J9" s="152">
        <v>6623</v>
      </c>
      <c r="K9" s="165"/>
    </row>
    <row r="10" spans="1:12" ht="24" customHeight="1">
      <c r="A10" s="4" t="s">
        <v>113</v>
      </c>
      <c r="B10" s="156">
        <v>57200</v>
      </c>
      <c r="C10" s="156">
        <v>59028</v>
      </c>
      <c r="D10" s="158">
        <v>3.2</v>
      </c>
      <c r="E10" s="156">
        <v>12678</v>
      </c>
      <c r="F10" s="156">
        <v>67</v>
      </c>
      <c r="G10" s="156">
        <v>913</v>
      </c>
      <c r="H10" s="152">
        <v>7973</v>
      </c>
      <c r="I10" s="152">
        <v>3385</v>
      </c>
      <c r="J10" s="152">
        <v>46350</v>
      </c>
      <c r="K10" s="165"/>
    </row>
    <row r="11" spans="1:12" ht="24" customHeight="1">
      <c r="A11" s="4" t="s">
        <v>114</v>
      </c>
      <c r="B11" s="156">
        <v>302657</v>
      </c>
      <c r="C11" s="156">
        <v>271639</v>
      </c>
      <c r="D11" s="159">
        <v>-10.25</v>
      </c>
      <c r="E11" s="156">
        <v>138758</v>
      </c>
      <c r="F11" s="156"/>
      <c r="G11" s="156">
        <v>33184</v>
      </c>
      <c r="H11" s="152">
        <v>27643</v>
      </c>
      <c r="I11" s="152">
        <v>29202</v>
      </c>
      <c r="J11" s="152">
        <v>132881</v>
      </c>
      <c r="K11" s="165"/>
    </row>
    <row r="12" spans="1:12" ht="24" customHeight="1">
      <c r="A12" s="160" t="s">
        <v>115</v>
      </c>
      <c r="B12" s="156">
        <v>162968</v>
      </c>
      <c r="C12" s="156">
        <v>168539</v>
      </c>
      <c r="D12" s="158">
        <v>3.42</v>
      </c>
      <c r="E12" s="156">
        <v>43484</v>
      </c>
      <c r="F12" s="156">
        <v>9</v>
      </c>
      <c r="G12" s="156">
        <v>1</v>
      </c>
      <c r="H12" s="152">
        <v>30124</v>
      </c>
      <c r="I12" s="152">
        <v>13350</v>
      </c>
      <c r="J12" s="152">
        <v>125055</v>
      </c>
      <c r="K12" s="165"/>
    </row>
    <row r="13" spans="1:12" s="151" customFormat="1" ht="24" customHeight="1">
      <c r="A13" s="4" t="s">
        <v>116</v>
      </c>
      <c r="B13" s="156">
        <v>159561</v>
      </c>
      <c r="C13" s="156">
        <v>146856</v>
      </c>
      <c r="D13" s="159">
        <v>-7.96</v>
      </c>
      <c r="E13" s="156">
        <v>55509</v>
      </c>
      <c r="F13" s="156">
        <v>583</v>
      </c>
      <c r="G13" s="156">
        <v>7931</v>
      </c>
      <c r="H13" s="152">
        <v>20192</v>
      </c>
      <c r="I13" s="152">
        <v>14526</v>
      </c>
      <c r="J13" s="152">
        <v>91347</v>
      </c>
      <c r="K13" s="166"/>
    </row>
    <row r="14" spans="1:12" s="151" customFormat="1" ht="24" customHeight="1">
      <c r="A14" s="4" t="s">
        <v>117</v>
      </c>
      <c r="B14" s="156">
        <v>17514</v>
      </c>
      <c r="C14" s="156">
        <v>19500</v>
      </c>
      <c r="D14" s="158">
        <v>11.34</v>
      </c>
      <c r="E14" s="156">
        <v>4740</v>
      </c>
      <c r="F14" s="156">
        <v>41</v>
      </c>
      <c r="G14" s="156">
        <v>619</v>
      </c>
      <c r="H14" s="152">
        <v>2708</v>
      </c>
      <c r="I14" s="152">
        <v>1164</v>
      </c>
      <c r="J14" s="152">
        <v>14760</v>
      </c>
      <c r="K14" s="166"/>
    </row>
    <row r="15" spans="1:12" s="151" customFormat="1" ht="24" customHeight="1">
      <c r="A15" s="4" t="s">
        <v>118</v>
      </c>
      <c r="B15" s="156">
        <v>20359</v>
      </c>
      <c r="C15" s="156">
        <v>3721</v>
      </c>
      <c r="D15" s="159">
        <v>-81.72</v>
      </c>
      <c r="E15" s="156">
        <v>863</v>
      </c>
      <c r="F15" s="156"/>
      <c r="G15" s="156"/>
      <c r="H15" s="152">
        <v>703</v>
      </c>
      <c r="I15" s="152">
        <v>160</v>
      </c>
      <c r="J15" s="152">
        <v>2858</v>
      </c>
      <c r="K15" s="166"/>
    </row>
    <row r="16" spans="1:12" ht="24" customHeight="1">
      <c r="A16" s="4" t="s">
        <v>119</v>
      </c>
      <c r="B16" s="156">
        <v>16604</v>
      </c>
      <c r="C16" s="156">
        <v>18210</v>
      </c>
      <c r="D16" s="158">
        <v>9.67</v>
      </c>
      <c r="E16" s="156">
        <v>4961</v>
      </c>
      <c r="F16" s="156"/>
      <c r="G16" s="156"/>
      <c r="H16" s="152">
        <v>3319</v>
      </c>
      <c r="I16" s="152">
        <v>1642</v>
      </c>
      <c r="J16" s="152">
        <v>13249</v>
      </c>
      <c r="K16" s="166"/>
    </row>
    <row r="17" spans="1:11" ht="24" customHeight="1">
      <c r="A17" s="4" t="s">
        <v>120</v>
      </c>
      <c r="B17" s="156">
        <v>20930</v>
      </c>
      <c r="C17" s="156">
        <v>21424</v>
      </c>
      <c r="D17" s="158">
        <v>2.36</v>
      </c>
      <c r="E17" s="156">
        <v>454</v>
      </c>
      <c r="F17" s="156"/>
      <c r="G17" s="156">
        <v>454</v>
      </c>
      <c r="H17" s="152"/>
      <c r="I17" s="152"/>
      <c r="J17" s="152">
        <v>20970</v>
      </c>
      <c r="K17" s="165"/>
    </row>
    <row r="18" spans="1:11" ht="24" customHeight="1">
      <c r="A18" s="157" t="s">
        <v>121</v>
      </c>
      <c r="B18" s="156">
        <v>894890</v>
      </c>
      <c r="C18" s="156">
        <v>840301</v>
      </c>
      <c r="D18" s="159">
        <v>-6.1</v>
      </c>
      <c r="E18" s="156">
        <v>278549</v>
      </c>
      <c r="F18" s="156">
        <v>10830</v>
      </c>
      <c r="G18" s="156">
        <v>45784</v>
      </c>
      <c r="H18" s="152">
        <v>135814</v>
      </c>
      <c r="I18" s="152">
        <v>87335</v>
      </c>
      <c r="J18" s="152">
        <v>561752</v>
      </c>
      <c r="K18" s="165"/>
    </row>
    <row r="19" spans="1:11" ht="24" customHeight="1">
      <c r="A19" s="157" t="s">
        <v>122</v>
      </c>
      <c r="B19" s="156">
        <v>77517</v>
      </c>
      <c r="C19" s="156">
        <v>85103</v>
      </c>
      <c r="D19" s="158">
        <v>9.7899999999999991</v>
      </c>
      <c r="E19" s="156">
        <v>54868</v>
      </c>
      <c r="F19" s="156">
        <v>14949</v>
      </c>
      <c r="G19" s="156">
        <v>2471</v>
      </c>
      <c r="H19" s="152">
        <v>16384</v>
      </c>
      <c r="I19" s="152">
        <v>4693</v>
      </c>
      <c r="J19" s="152">
        <v>30235</v>
      </c>
      <c r="K19" s="165"/>
    </row>
    <row r="20" spans="1:11">
      <c r="D20" s="161"/>
      <c r="E20" s="162"/>
      <c r="H20" s="161"/>
      <c r="I20" s="161"/>
    </row>
    <row r="21" spans="1:11">
      <c r="B21" s="162"/>
      <c r="C21" s="162"/>
      <c r="D21" s="162"/>
      <c r="E21" s="162"/>
      <c r="F21" s="162"/>
      <c r="G21" s="162"/>
      <c r="H21" s="162"/>
      <c r="I21" s="162"/>
      <c r="J21" s="162"/>
    </row>
  </sheetData>
  <mergeCells count="4">
    <mergeCell ref="A1:J1"/>
    <mergeCell ref="B3:D3"/>
    <mergeCell ref="E3:I3"/>
    <mergeCell ref="A3:A4"/>
  </mergeCells>
  <phoneticPr fontId="30" type="noConversion"/>
  <printOptions horizontalCentered="1"/>
  <pageMargins left="0.70833333333333304" right="0.55069444444444404" top="0.94444444444444398" bottom="0.90486111111111101" header="0.39305555555555599" footer="0.70833333333333304"/>
  <pageSetup paperSize="9" scale="95" firstPageNumber="5" orientation="landscape" useFirstPageNumber="1" r:id="rId1"/>
  <headerFooter alignWithMargins="0">
    <oddFooter>&amp;C&amp;"Times New Roman,常规"&amp;10&amp;P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B28"/>
  <sheetViews>
    <sheetView workbookViewId="0">
      <selection activeCell="C8" sqref="C8"/>
    </sheetView>
  </sheetViews>
  <sheetFormatPr defaultColWidth="9" defaultRowHeight="14.25"/>
  <cols>
    <col min="1" max="1" width="46" customWidth="1"/>
    <col min="2" max="2" width="31.25" customWidth="1"/>
  </cols>
  <sheetData>
    <row r="1" spans="1:2" ht="42" customHeight="1">
      <c r="A1" s="213" t="s">
        <v>123</v>
      </c>
      <c r="B1" s="213"/>
    </row>
    <row r="2" spans="1:2" ht="15.75">
      <c r="A2" s="148"/>
      <c r="B2" s="87" t="s">
        <v>19</v>
      </c>
    </row>
    <row r="3" spans="1:2" ht="31.5" customHeight="1">
      <c r="A3" s="90" t="s">
        <v>20</v>
      </c>
      <c r="B3" s="90" t="s">
        <v>22</v>
      </c>
    </row>
    <row r="4" spans="1:2" ht="22.5" customHeight="1">
      <c r="A4" s="122" t="s">
        <v>69</v>
      </c>
      <c r="B4" s="95">
        <v>6016</v>
      </c>
    </row>
    <row r="5" spans="1:2" ht="22.5" customHeight="1">
      <c r="A5" s="122" t="s">
        <v>70</v>
      </c>
      <c r="B5" s="149"/>
    </row>
    <row r="6" spans="1:2" ht="22.5" customHeight="1">
      <c r="A6" s="122" t="s">
        <v>71</v>
      </c>
      <c r="B6" s="150">
        <v>65</v>
      </c>
    </row>
    <row r="7" spans="1:2" ht="22.5" customHeight="1">
      <c r="A7" s="122" t="s">
        <v>72</v>
      </c>
      <c r="B7" s="95">
        <v>12969</v>
      </c>
    </row>
    <row r="8" spans="1:2" ht="22.5" customHeight="1">
      <c r="A8" s="122" t="s">
        <v>73</v>
      </c>
      <c r="B8" s="95">
        <v>48041</v>
      </c>
    </row>
    <row r="9" spans="1:2" ht="22.5" customHeight="1">
      <c r="A9" s="122" t="s">
        <v>74</v>
      </c>
      <c r="B9" s="95">
        <v>4682</v>
      </c>
    </row>
    <row r="10" spans="1:2" ht="22.5" customHeight="1">
      <c r="A10" s="122" t="s">
        <v>75</v>
      </c>
      <c r="B10" s="95">
        <v>7024</v>
      </c>
    </row>
    <row r="11" spans="1:2" ht="22.5" customHeight="1">
      <c r="A11" s="122" t="s">
        <v>76</v>
      </c>
      <c r="B11" s="95">
        <v>125538</v>
      </c>
    </row>
    <row r="12" spans="1:2" ht="22.5" customHeight="1">
      <c r="A12" s="122" t="s">
        <v>77</v>
      </c>
      <c r="B12" s="95">
        <v>61644</v>
      </c>
    </row>
    <row r="13" spans="1:2" ht="22.5" customHeight="1">
      <c r="A13" s="122" t="s">
        <v>78</v>
      </c>
      <c r="B13" s="95">
        <v>54996</v>
      </c>
    </row>
    <row r="14" spans="1:2" ht="22.5" customHeight="1">
      <c r="A14" s="122" t="s">
        <v>79</v>
      </c>
      <c r="B14" s="95">
        <v>25210</v>
      </c>
    </row>
    <row r="15" spans="1:2" ht="22.5" customHeight="1">
      <c r="A15" s="122" t="s">
        <v>80</v>
      </c>
      <c r="B15" s="95">
        <v>239322</v>
      </c>
    </row>
    <row r="16" spans="1:2" ht="22.5" customHeight="1">
      <c r="A16" s="122" t="s">
        <v>81</v>
      </c>
      <c r="B16" s="95">
        <v>62775</v>
      </c>
    </row>
    <row r="17" spans="1:2" ht="22.5" customHeight="1">
      <c r="A17" s="122" t="s">
        <v>82</v>
      </c>
      <c r="B17" s="95">
        <v>21261</v>
      </c>
    </row>
    <row r="18" spans="1:2" ht="22.5" customHeight="1">
      <c r="A18" s="122" t="s">
        <v>83</v>
      </c>
      <c r="B18" s="95">
        <v>11718</v>
      </c>
    </row>
    <row r="19" spans="1:2" ht="22.5" customHeight="1">
      <c r="A19" s="122" t="s">
        <v>84</v>
      </c>
      <c r="B19" s="95">
        <v>391</v>
      </c>
    </row>
    <row r="20" spans="1:2" ht="22.5" customHeight="1">
      <c r="A20" s="122" t="s">
        <v>85</v>
      </c>
      <c r="B20" s="95"/>
    </row>
    <row r="21" spans="1:2" ht="22.5" customHeight="1">
      <c r="A21" s="122" t="s">
        <v>86</v>
      </c>
      <c r="B21" s="95">
        <v>24013</v>
      </c>
    </row>
    <row r="22" spans="1:2" ht="22.5" customHeight="1">
      <c r="A22" s="122" t="s">
        <v>87</v>
      </c>
      <c r="B22" s="95">
        <v>130570</v>
      </c>
    </row>
    <row r="23" spans="1:2" ht="22.5" customHeight="1">
      <c r="A23" s="122" t="s">
        <v>88</v>
      </c>
      <c r="B23" s="95">
        <v>3886</v>
      </c>
    </row>
    <row r="24" spans="1:2" ht="22.5" customHeight="1">
      <c r="A24" s="122" t="s">
        <v>89</v>
      </c>
      <c r="B24" s="95"/>
    </row>
    <row r="25" spans="1:2" ht="22.5" customHeight="1">
      <c r="A25" s="122" t="s">
        <v>124</v>
      </c>
      <c r="B25" s="95"/>
    </row>
    <row r="26" spans="1:2" ht="22.5" customHeight="1">
      <c r="A26" s="122" t="s">
        <v>91</v>
      </c>
      <c r="B26" s="95">
        <v>180</v>
      </c>
    </row>
    <row r="27" spans="1:2" ht="22.5" customHeight="1">
      <c r="A27" s="89" t="s">
        <v>92</v>
      </c>
      <c r="B27" s="95">
        <f>SUM(B4:B26)</f>
        <v>840301</v>
      </c>
    </row>
    <row r="28" spans="1:2" ht="22.5" customHeight="1"/>
  </sheetData>
  <mergeCells count="1">
    <mergeCell ref="A1:B1"/>
  </mergeCells>
  <phoneticPr fontId="30" type="noConversion"/>
  <pageMargins left="0.70833333333333304" right="0.70833333333333304" top="0.74791666666666701" bottom="0.93958333333333299" header="0.31458333333333299" footer="0.75972222222222197"/>
  <pageSetup paperSize="9" firstPageNumber="6" orientation="portrait" useFirstPageNumber="1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XFC13"/>
  <sheetViews>
    <sheetView workbookViewId="0">
      <selection activeCell="D10" sqref="D10"/>
    </sheetView>
  </sheetViews>
  <sheetFormatPr defaultColWidth="9" defaultRowHeight="15.75"/>
  <cols>
    <col min="1" max="1" width="27.25" style="15" customWidth="1"/>
    <col min="2" max="2" width="13.5" style="15" customWidth="1"/>
    <col min="3" max="3" width="17.125" style="15" customWidth="1"/>
    <col min="4" max="4" width="13.5" style="15" customWidth="1"/>
    <col min="5" max="16383" width="9" style="15"/>
  </cols>
  <sheetData>
    <row r="1" spans="1:4" s="126" customFormat="1" ht="113.25" customHeight="1">
      <c r="A1" s="200" t="s">
        <v>125</v>
      </c>
      <c r="B1" s="200"/>
      <c r="C1" s="200"/>
      <c r="D1" s="200"/>
    </row>
    <row r="2" spans="1:4" s="126" customFormat="1" ht="39" customHeight="1">
      <c r="A2" s="127"/>
      <c r="C2" s="145"/>
      <c r="D2" s="146" t="s">
        <v>1</v>
      </c>
    </row>
    <row r="3" spans="1:4" s="126" customFormat="1" ht="33.75" customHeight="1">
      <c r="A3" s="17" t="s">
        <v>2</v>
      </c>
      <c r="B3" s="17" t="s">
        <v>22</v>
      </c>
      <c r="C3" s="129" t="s">
        <v>126</v>
      </c>
      <c r="D3" s="17" t="s">
        <v>127</v>
      </c>
    </row>
    <row r="4" spans="1:4" s="126" customFormat="1" ht="33.75" customHeight="1">
      <c r="A4" s="131" t="s">
        <v>6</v>
      </c>
      <c r="B4" s="17">
        <v>140373</v>
      </c>
      <c r="C4" s="17">
        <v>141832</v>
      </c>
      <c r="D4" s="147">
        <f>B4/C4*100</f>
        <v>98.97</v>
      </c>
    </row>
    <row r="5" spans="1:4" s="126" customFormat="1" ht="33.75" customHeight="1">
      <c r="A5" s="131" t="s">
        <v>7</v>
      </c>
      <c r="B5" s="133">
        <v>162917</v>
      </c>
      <c r="C5" s="17">
        <v>183944</v>
      </c>
      <c r="D5" s="147">
        <f t="shared" ref="D5" si="0">B5/C5*100</f>
        <v>88.57</v>
      </c>
    </row>
    <row r="6" spans="1:4" s="126" customFormat="1" ht="33.75" customHeight="1">
      <c r="A6" s="131" t="s">
        <v>11</v>
      </c>
      <c r="B6" s="17">
        <v>55720</v>
      </c>
      <c r="C6" s="17">
        <v>53930</v>
      </c>
      <c r="D6" s="147">
        <f>B6/C6*100</f>
        <v>103.32</v>
      </c>
    </row>
    <row r="7" spans="1:4" s="126" customFormat="1" ht="33.75" customHeight="1">
      <c r="A7" s="131" t="s">
        <v>12</v>
      </c>
      <c r="B7" s="17">
        <v>67500</v>
      </c>
      <c r="C7" s="17">
        <v>52500</v>
      </c>
      <c r="D7" s="147">
        <f>B7/C7*100</f>
        <v>128.57</v>
      </c>
    </row>
    <row r="8" spans="1:4" s="126" customFormat="1" ht="33.75" customHeight="1">
      <c r="A8" s="131" t="s">
        <v>13</v>
      </c>
      <c r="B8" s="17">
        <v>45976</v>
      </c>
      <c r="C8" s="17"/>
      <c r="D8" s="147"/>
    </row>
    <row r="9" spans="1:4" s="126" customFormat="1" ht="33.75" customHeight="1">
      <c r="A9" s="131" t="s">
        <v>14</v>
      </c>
      <c r="B9" s="17">
        <v>52190</v>
      </c>
      <c r="C9" s="17">
        <v>52190</v>
      </c>
      <c r="D9" s="147">
        <f>B9/C9*100</f>
        <v>100</v>
      </c>
    </row>
    <row r="10" spans="1:4" s="126" customFormat="1" ht="33.75" customHeight="1">
      <c r="A10" s="131" t="s">
        <v>15</v>
      </c>
      <c r="B10" s="17">
        <v>21014</v>
      </c>
      <c r="C10" s="17">
        <v>423</v>
      </c>
      <c r="D10" s="147"/>
    </row>
    <row r="11" spans="1:4" s="126" customFormat="1" ht="33.75" customHeight="1">
      <c r="A11" s="17" t="s">
        <v>16</v>
      </c>
      <c r="B11" s="133">
        <f>B4+B5+B6+B7+B8+B9+B10</f>
        <v>545690</v>
      </c>
      <c r="C11" s="17">
        <f>SUM(C4:C10)</f>
        <v>484819</v>
      </c>
      <c r="D11" s="147">
        <f>B11/C11*100</f>
        <v>112.56</v>
      </c>
    </row>
    <row r="12" spans="1:4" ht="63" customHeight="1">
      <c r="A12" s="201" t="s">
        <v>128</v>
      </c>
      <c r="B12" s="201"/>
      <c r="C12" s="201"/>
      <c r="D12" s="201"/>
    </row>
    <row r="13" spans="1:4" ht="30.75" customHeight="1">
      <c r="A13" s="202" t="s">
        <v>129</v>
      </c>
      <c r="B13" s="202"/>
      <c r="C13" s="202"/>
      <c r="D13" s="202"/>
    </row>
  </sheetData>
  <mergeCells count="3">
    <mergeCell ref="A1:D1"/>
    <mergeCell ref="A12:D12"/>
    <mergeCell ref="A13:D13"/>
  </mergeCells>
  <phoneticPr fontId="30" type="noConversion"/>
  <pageMargins left="0.70833333333333304" right="0.70833333333333304" top="0.74791666666666701" bottom="0.70972222222222203" header="0.31458333333333299" footer="0.66944444444444495"/>
  <pageSetup paperSize="9" firstPageNumber="7" orientation="portrait" useFirstPageNumber="1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F37"/>
  <sheetViews>
    <sheetView showGridLines="0" showZeros="0" workbookViewId="0">
      <pane xSplit="1" ySplit="3" topLeftCell="B13" activePane="bottomRight" state="frozen"/>
      <selection pane="topRight"/>
      <selection pane="bottomLeft"/>
      <selection pane="bottomRight" activeCell="H49" sqref="H49"/>
    </sheetView>
  </sheetViews>
  <sheetFormatPr defaultColWidth="9.125" defaultRowHeight="14.25"/>
  <cols>
    <col min="1" max="1" width="29" style="113" customWidth="1"/>
    <col min="2" max="2" width="8.75" style="113" customWidth="1"/>
    <col min="3" max="3" width="8.75" style="135" customWidth="1"/>
    <col min="4" max="5" width="8.75" style="113" customWidth="1"/>
    <col min="6" max="6" width="11" style="113" customWidth="1"/>
    <col min="7" max="243" width="9.125" style="113" customWidth="1"/>
    <col min="244" max="16384" width="9.125" style="113"/>
  </cols>
  <sheetData>
    <row r="1" spans="1:6" ht="42.75" customHeight="1">
      <c r="A1" s="213" t="s">
        <v>130</v>
      </c>
      <c r="B1" s="213"/>
      <c r="C1" s="213"/>
      <c r="D1" s="213"/>
      <c r="E1" s="213"/>
      <c r="F1" s="213"/>
    </row>
    <row r="2" spans="1:6" ht="16.899999999999999" customHeight="1">
      <c r="A2" s="87"/>
      <c r="B2" s="87"/>
      <c r="C2" s="136"/>
      <c r="D2" s="87"/>
      <c r="E2" s="87"/>
      <c r="F2" s="87" t="s">
        <v>19</v>
      </c>
    </row>
    <row r="3" spans="1:6" ht="28.5" customHeight="1">
      <c r="A3" s="90" t="s">
        <v>20</v>
      </c>
      <c r="B3" s="90" t="s">
        <v>21</v>
      </c>
      <c r="C3" s="90" t="s">
        <v>22</v>
      </c>
      <c r="D3" s="90" t="s">
        <v>5</v>
      </c>
      <c r="E3" s="90" t="s">
        <v>23</v>
      </c>
      <c r="F3" s="90" t="s">
        <v>24</v>
      </c>
    </row>
    <row r="4" spans="1:6" ht="20.100000000000001" customHeight="1">
      <c r="A4" s="91" t="s">
        <v>25</v>
      </c>
      <c r="B4" s="95">
        <f>SUM(B5:B13)</f>
        <v>71666</v>
      </c>
      <c r="C4" s="95">
        <v>68055</v>
      </c>
      <c r="D4" s="112">
        <f>C4/B4*100</f>
        <v>94.96</v>
      </c>
      <c r="E4" s="95">
        <f>SUM(E5:E13)</f>
        <v>63507</v>
      </c>
      <c r="F4" s="112">
        <f>+(C4-E4)/E4*100</f>
        <v>7.16</v>
      </c>
    </row>
    <row r="5" spans="1:6" s="134" customFormat="1" ht="20.100000000000001" customHeight="1">
      <c r="A5" s="137" t="s">
        <v>26</v>
      </c>
      <c r="B5" s="95">
        <v>21000</v>
      </c>
      <c r="C5" s="95">
        <v>17105</v>
      </c>
      <c r="D5" s="112">
        <f t="shared" ref="D5" si="0">C5/B5*100</f>
        <v>81.45</v>
      </c>
      <c r="E5" s="95">
        <v>11414</v>
      </c>
      <c r="F5" s="112">
        <f t="shared" ref="F5" si="1">+(C5-E5)/E5*100</f>
        <v>49.86</v>
      </c>
    </row>
    <row r="6" spans="1:6" ht="20.100000000000001" customHeight="1">
      <c r="A6" s="137" t="s">
        <v>27</v>
      </c>
      <c r="B6" s="95"/>
      <c r="C6" s="95">
        <v>127</v>
      </c>
      <c r="D6" s="112"/>
      <c r="E6" s="95">
        <v>7556</v>
      </c>
      <c r="F6" s="112">
        <f t="shared" ref="F6:F17" si="2">+(C6-E6)/E6*100</f>
        <v>-98.32</v>
      </c>
    </row>
    <row r="7" spans="1:6" ht="20.100000000000001" customHeight="1">
      <c r="A7" s="137" t="s">
        <v>28</v>
      </c>
      <c r="B7" s="95">
        <v>6200</v>
      </c>
      <c r="C7" s="95">
        <v>5557</v>
      </c>
      <c r="D7" s="112">
        <f t="shared" ref="D7:D17" si="3">C7/B7*100</f>
        <v>89.63</v>
      </c>
      <c r="E7" s="95">
        <v>5995</v>
      </c>
      <c r="F7" s="112">
        <f t="shared" si="2"/>
        <v>-7.31</v>
      </c>
    </row>
    <row r="8" spans="1:6" ht="20.100000000000001" customHeight="1">
      <c r="A8" s="137" t="s">
        <v>29</v>
      </c>
      <c r="B8" s="95">
        <v>960</v>
      </c>
      <c r="C8" s="95">
        <v>1200</v>
      </c>
      <c r="D8" s="112">
        <f t="shared" si="3"/>
        <v>125</v>
      </c>
      <c r="E8" s="95">
        <v>959</v>
      </c>
      <c r="F8" s="112">
        <f t="shared" si="2"/>
        <v>25.13</v>
      </c>
    </row>
    <row r="9" spans="1:6" ht="20.100000000000001" customHeight="1">
      <c r="A9" s="137" t="s">
        <v>30</v>
      </c>
      <c r="B9" s="95">
        <v>14850</v>
      </c>
      <c r="C9" s="95">
        <v>13662</v>
      </c>
      <c r="D9" s="112">
        <f t="shared" si="3"/>
        <v>92</v>
      </c>
      <c r="E9" s="95">
        <v>12908</v>
      </c>
      <c r="F9" s="112">
        <f t="shared" si="2"/>
        <v>5.84</v>
      </c>
    </row>
    <row r="10" spans="1:6" ht="20.100000000000001" customHeight="1">
      <c r="A10" s="137" t="s">
        <v>31</v>
      </c>
      <c r="B10" s="95">
        <v>750</v>
      </c>
      <c r="C10" s="95">
        <v>1467</v>
      </c>
      <c r="D10" s="112">
        <f t="shared" si="3"/>
        <v>195.6</v>
      </c>
      <c r="E10" s="95">
        <v>703</v>
      </c>
      <c r="F10" s="112">
        <f t="shared" si="2"/>
        <v>108.68</v>
      </c>
    </row>
    <row r="11" spans="1:6" ht="20.100000000000001" customHeight="1">
      <c r="A11" s="137" t="s">
        <v>32</v>
      </c>
      <c r="B11" s="95">
        <v>2740</v>
      </c>
      <c r="C11" s="95">
        <v>1627</v>
      </c>
      <c r="D11" s="112">
        <f t="shared" si="3"/>
        <v>59.38</v>
      </c>
      <c r="E11" s="95">
        <v>1611</v>
      </c>
      <c r="F11" s="112">
        <f t="shared" si="2"/>
        <v>0.99</v>
      </c>
    </row>
    <row r="12" spans="1:6" ht="20.100000000000001" customHeight="1">
      <c r="A12" s="137" t="s">
        <v>33</v>
      </c>
      <c r="B12" s="95">
        <v>23706</v>
      </c>
      <c r="C12" s="95">
        <v>24728</v>
      </c>
      <c r="D12" s="112">
        <f t="shared" si="3"/>
        <v>104.31</v>
      </c>
      <c r="E12" s="95">
        <v>21000</v>
      </c>
      <c r="F12" s="112">
        <f t="shared" si="2"/>
        <v>17.75</v>
      </c>
    </row>
    <row r="13" spans="1:6" ht="20.100000000000001" customHeight="1">
      <c r="A13" s="137" t="s">
        <v>34</v>
      </c>
      <c r="B13" s="95">
        <v>1460</v>
      </c>
      <c r="C13" s="95">
        <v>2582</v>
      </c>
      <c r="D13" s="112">
        <f t="shared" si="3"/>
        <v>176.85</v>
      </c>
      <c r="E13" s="95">
        <v>1361</v>
      </c>
      <c r="F13" s="112">
        <f t="shared" si="2"/>
        <v>89.71</v>
      </c>
    </row>
    <row r="14" spans="1:6" ht="20.100000000000001" customHeight="1">
      <c r="A14" s="91" t="s">
        <v>35</v>
      </c>
      <c r="B14" s="95">
        <f>SUM(B15:B20)</f>
        <v>70166</v>
      </c>
      <c r="C14" s="95">
        <f>SUM(C15:C20)</f>
        <v>72318</v>
      </c>
      <c r="D14" s="112">
        <f t="shared" si="3"/>
        <v>103.07</v>
      </c>
      <c r="E14" s="95">
        <f>SUM(E15:E20)</f>
        <v>71245</v>
      </c>
      <c r="F14" s="112">
        <f t="shared" si="2"/>
        <v>1.51</v>
      </c>
    </row>
    <row r="15" spans="1:6" ht="20.100000000000001" customHeight="1">
      <c r="A15" s="137" t="s">
        <v>36</v>
      </c>
      <c r="B15" s="95">
        <v>9781</v>
      </c>
      <c r="C15" s="95">
        <v>7907</v>
      </c>
      <c r="D15" s="112">
        <f t="shared" si="3"/>
        <v>80.84</v>
      </c>
      <c r="E15" s="95">
        <v>7692</v>
      </c>
      <c r="F15" s="112">
        <f t="shared" si="2"/>
        <v>2.8</v>
      </c>
    </row>
    <row r="16" spans="1:6" ht="20.100000000000001" customHeight="1">
      <c r="A16" s="137" t="s">
        <v>37</v>
      </c>
      <c r="B16" s="95">
        <v>14359</v>
      </c>
      <c r="C16" s="95">
        <v>14503</v>
      </c>
      <c r="D16" s="112">
        <f t="shared" si="3"/>
        <v>101</v>
      </c>
      <c r="E16" s="95">
        <v>17792</v>
      </c>
      <c r="F16" s="112">
        <f t="shared" si="2"/>
        <v>-18.489999999999998</v>
      </c>
    </row>
    <row r="17" spans="1:6" ht="20.100000000000001" customHeight="1">
      <c r="A17" s="137" t="s">
        <v>38</v>
      </c>
      <c r="B17" s="95">
        <v>20761</v>
      </c>
      <c r="C17" s="95">
        <v>18633</v>
      </c>
      <c r="D17" s="112">
        <f t="shared" si="3"/>
        <v>89.75</v>
      </c>
      <c r="E17" s="95">
        <v>11197</v>
      </c>
      <c r="F17" s="112">
        <f t="shared" si="2"/>
        <v>66.41</v>
      </c>
    </row>
    <row r="18" spans="1:6" ht="20.100000000000001" customHeight="1">
      <c r="A18" s="137" t="s">
        <v>39</v>
      </c>
      <c r="B18" s="95">
        <v>0</v>
      </c>
      <c r="C18" s="95"/>
      <c r="D18" s="112"/>
      <c r="E18" s="95"/>
      <c r="F18" s="112"/>
    </row>
    <row r="19" spans="1:6" ht="20.100000000000001" customHeight="1">
      <c r="A19" s="137" t="s">
        <v>40</v>
      </c>
      <c r="B19" s="95">
        <v>14885</v>
      </c>
      <c r="C19" s="95">
        <v>18985</v>
      </c>
      <c r="D19" s="112">
        <f t="shared" ref="D19:D25" si="4">C19/B19*100</f>
        <v>127.54</v>
      </c>
      <c r="E19" s="95">
        <v>22757</v>
      </c>
      <c r="F19" s="112">
        <f>+(C19-E19)/E19*100</f>
        <v>-16.579999999999998</v>
      </c>
    </row>
    <row r="20" spans="1:6" ht="20.100000000000001" customHeight="1">
      <c r="A20" s="137" t="s">
        <v>41</v>
      </c>
      <c r="B20" s="95">
        <v>10380</v>
      </c>
      <c r="C20" s="95">
        <v>12290</v>
      </c>
      <c r="D20" s="112">
        <f t="shared" si="4"/>
        <v>118.4</v>
      </c>
      <c r="E20" s="95">
        <v>11807</v>
      </c>
      <c r="F20" s="112">
        <f>+(C20-E20)/E20*100</f>
        <v>4.09</v>
      </c>
    </row>
    <row r="21" spans="1:6" ht="20.100000000000001" customHeight="1">
      <c r="A21" s="138" t="s">
        <v>42</v>
      </c>
      <c r="B21" s="95">
        <f>B14+B4</f>
        <v>141832</v>
      </c>
      <c r="C21" s="95">
        <f>C14+C4</f>
        <v>140373</v>
      </c>
      <c r="D21" s="112">
        <f t="shared" si="4"/>
        <v>98.97</v>
      </c>
      <c r="E21" s="95">
        <f>E4+E14</f>
        <v>134752</v>
      </c>
      <c r="F21" s="112">
        <f>+(C21-E21)/E21*100</f>
        <v>4.17</v>
      </c>
    </row>
    <row r="22" spans="1:6" ht="20.100000000000001" customHeight="1">
      <c r="A22" s="91" t="s">
        <v>43</v>
      </c>
      <c r="B22" s="95">
        <v>94998</v>
      </c>
      <c r="C22" s="95">
        <f>SUM(C23:C26)</f>
        <v>91602</v>
      </c>
      <c r="D22" s="112">
        <f t="shared" si="4"/>
        <v>96.43</v>
      </c>
      <c r="E22" s="95">
        <f>SUM(E23:E25)</f>
        <v>88221</v>
      </c>
      <c r="F22" s="112">
        <f>+(C22-E22)/E22*100</f>
        <v>3.83</v>
      </c>
    </row>
    <row r="23" spans="1:6" ht="20.100000000000001" customHeight="1">
      <c r="A23" s="137" t="s">
        <v>44</v>
      </c>
      <c r="B23" s="95">
        <v>28000</v>
      </c>
      <c r="C23" s="95">
        <v>22806</v>
      </c>
      <c r="D23" s="112">
        <f t="shared" si="4"/>
        <v>81.45</v>
      </c>
      <c r="E23" s="95">
        <f>20094+673</f>
        <v>20767</v>
      </c>
      <c r="F23" s="112">
        <f>+(C23-E23)/E23*100</f>
        <v>9.82</v>
      </c>
    </row>
    <row r="24" spans="1:6" ht="20.100000000000001" customHeight="1">
      <c r="A24" s="137" t="s">
        <v>45</v>
      </c>
      <c r="B24" s="95">
        <v>51655</v>
      </c>
      <c r="C24" s="95">
        <v>54149</v>
      </c>
      <c r="D24" s="112">
        <f t="shared" si="4"/>
        <v>104.83</v>
      </c>
      <c r="E24" s="95">
        <v>52553</v>
      </c>
      <c r="F24" s="112">
        <v>0</v>
      </c>
    </row>
    <row r="25" spans="1:6" ht="20.100000000000001" customHeight="1">
      <c r="A25" s="137" t="s">
        <v>46</v>
      </c>
      <c r="B25" s="95">
        <v>15343</v>
      </c>
      <c r="C25" s="95">
        <v>14477</v>
      </c>
      <c r="D25" s="112">
        <f t="shared" si="4"/>
        <v>94.36</v>
      </c>
      <c r="E25" s="95">
        <v>14901</v>
      </c>
      <c r="F25" s="112">
        <f>+(C25-E25)/E25*100</f>
        <v>-2.85</v>
      </c>
    </row>
    <row r="26" spans="1:6" ht="20.100000000000001" customHeight="1">
      <c r="A26" s="139" t="s">
        <v>131</v>
      </c>
      <c r="B26" s="95"/>
      <c r="C26" s="95">
        <v>170</v>
      </c>
      <c r="D26" s="112"/>
      <c r="E26" s="95"/>
      <c r="F26" s="112"/>
    </row>
    <row r="27" spans="1:6" ht="20.100000000000001" customHeight="1">
      <c r="A27" s="91" t="s">
        <v>48</v>
      </c>
      <c r="B27" s="95">
        <v>10390</v>
      </c>
      <c r="C27" s="95">
        <f>SUM(C28:C32)</f>
        <v>9268</v>
      </c>
      <c r="D27" s="112">
        <f>C27/B27*100</f>
        <v>89.2</v>
      </c>
      <c r="E27" s="95">
        <f>SUM(E28:E32)</f>
        <v>9605</v>
      </c>
      <c r="F27" s="112">
        <f>+(C27-E27)/E27*100</f>
        <v>-3.51</v>
      </c>
    </row>
    <row r="28" spans="1:6" ht="20.100000000000001" customHeight="1">
      <c r="A28" s="137" t="s">
        <v>49</v>
      </c>
      <c r="B28" s="95">
        <v>7000</v>
      </c>
      <c r="C28" s="95">
        <v>5702</v>
      </c>
      <c r="D28" s="112">
        <f>C28/B28*100</f>
        <v>81.459999999999994</v>
      </c>
      <c r="E28" s="95">
        <v>3805</v>
      </c>
      <c r="F28" s="112">
        <f>+(C28-E28)/E28*100</f>
        <v>49.86</v>
      </c>
    </row>
    <row r="29" spans="1:6" ht="20.100000000000001" customHeight="1">
      <c r="A29" s="137" t="s">
        <v>50</v>
      </c>
      <c r="B29" s="95"/>
      <c r="C29" s="95">
        <v>43</v>
      </c>
      <c r="D29" s="112"/>
      <c r="E29" s="95">
        <v>2518</v>
      </c>
      <c r="F29" s="112">
        <f>+(C29-E29)/E29*100</f>
        <v>-98.29</v>
      </c>
    </row>
    <row r="30" spans="1:6" ht="20.100000000000001" customHeight="1">
      <c r="A30" s="137" t="s">
        <v>51</v>
      </c>
      <c r="B30" s="95">
        <v>3069</v>
      </c>
      <c r="C30" s="95">
        <v>2895</v>
      </c>
      <c r="D30" s="112">
        <f>C30/B30*100</f>
        <v>94.33</v>
      </c>
      <c r="E30" s="95">
        <v>2981</v>
      </c>
      <c r="F30" s="112">
        <f>+(C30-E30)/E30*100</f>
        <v>-2.88</v>
      </c>
    </row>
    <row r="31" spans="1:6" ht="20.100000000000001" customHeight="1">
      <c r="A31" s="137" t="s">
        <v>52</v>
      </c>
      <c r="B31" s="95"/>
      <c r="C31" s="95"/>
      <c r="D31" s="112"/>
      <c r="E31" s="95"/>
      <c r="F31" s="112"/>
    </row>
    <row r="32" spans="1:6" ht="20.100000000000001" customHeight="1">
      <c r="A32" s="140" t="s">
        <v>53</v>
      </c>
      <c r="B32" s="95">
        <v>321</v>
      </c>
      <c r="C32" s="95">
        <v>628</v>
      </c>
      <c r="D32" s="112">
        <f>C32/B32*100</f>
        <v>195.64</v>
      </c>
      <c r="E32" s="95">
        <v>301</v>
      </c>
      <c r="F32" s="112">
        <f>+(C32-E32)/E32*100</f>
        <v>108.64</v>
      </c>
    </row>
    <row r="33" spans="1:6" ht="20.100000000000001" customHeight="1">
      <c r="A33" s="141" t="s">
        <v>54</v>
      </c>
      <c r="B33" s="95">
        <f>B21+B22+B27</f>
        <v>247220</v>
      </c>
      <c r="C33" s="95">
        <f>C22+C27+C14+C4</f>
        <v>241243</v>
      </c>
      <c r="D33" s="112">
        <f>C33/B33*100</f>
        <v>97.58</v>
      </c>
      <c r="E33" s="95">
        <f>E27+E22+E21</f>
        <v>232578</v>
      </c>
      <c r="F33" s="112">
        <f>+(C33-E33)/E33*100</f>
        <v>3.73</v>
      </c>
    </row>
    <row r="34" spans="1:6" ht="41.25" customHeight="1">
      <c r="A34" s="214"/>
      <c r="B34" s="215"/>
      <c r="C34" s="215"/>
      <c r="D34" s="215"/>
      <c r="E34" s="215"/>
      <c r="F34" s="215"/>
    </row>
    <row r="35" spans="1:6">
      <c r="E35" s="142"/>
    </row>
    <row r="36" spans="1:6" hidden="1">
      <c r="B36" s="142" t="e">
        <f>+#REF!+#REF!+#REF!</f>
        <v>#REF!</v>
      </c>
      <c r="C36" s="143" t="e">
        <f>+#REF!+B11+B15</f>
        <v>#REF!</v>
      </c>
      <c r="D36" s="144" t="e">
        <f>+C36/B36*100</f>
        <v>#REF!</v>
      </c>
      <c r="E36" s="142" t="e">
        <f>+#REF!+E11+E15</f>
        <v>#REF!</v>
      </c>
      <c r="F36" s="144" t="e">
        <f>+(C36-E36)/E36*100</f>
        <v>#REF!</v>
      </c>
    </row>
    <row r="37" spans="1:6">
      <c r="B37" s="142"/>
      <c r="C37" s="143"/>
      <c r="D37" s="142"/>
      <c r="E37" s="142"/>
      <c r="F37" s="142"/>
    </row>
  </sheetData>
  <mergeCells count="2">
    <mergeCell ref="A1:F1"/>
    <mergeCell ref="A34:F34"/>
  </mergeCells>
  <phoneticPr fontId="30" type="noConversion"/>
  <printOptions horizontalCentered="1"/>
  <pageMargins left="0.86597222222222203" right="0.86597222222222203" top="0.90486111111111101" bottom="0.81944444444444398" header="0.39305555555555599" footer="0.62986111111111098"/>
  <pageSetup paperSize="9" firstPageNumber="8" orientation="portrait" useFirstPageNumber="1" r:id="rId1"/>
  <headerFooter scaleWithDoc="0" alignWithMargins="0">
    <oddFooter>&amp;C&amp;"Times New Roman,常规"&amp;10&amp;P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D12"/>
  <sheetViews>
    <sheetView workbookViewId="0">
      <selection activeCell="F4" sqref="F4"/>
    </sheetView>
  </sheetViews>
  <sheetFormatPr defaultColWidth="9" defaultRowHeight="15.75"/>
  <cols>
    <col min="1" max="1" width="27.125" style="15" customWidth="1"/>
    <col min="2" max="2" width="16.25" style="15" customWidth="1"/>
    <col min="3" max="3" width="12.875" style="15" customWidth="1"/>
    <col min="4" max="4" width="20.375" style="15" customWidth="1"/>
    <col min="5" max="16384" width="9" style="15"/>
  </cols>
  <sheetData>
    <row r="1" spans="1:4" s="126" customFormat="1" ht="113.25" customHeight="1">
      <c r="A1" s="200" t="s">
        <v>132</v>
      </c>
      <c r="B1" s="200"/>
      <c r="C1" s="200"/>
      <c r="D1" s="200"/>
    </row>
    <row r="2" spans="1:4" s="126" customFormat="1" ht="51.75" customHeight="1">
      <c r="A2" s="127"/>
      <c r="B2" s="127"/>
      <c r="D2" s="128" t="s">
        <v>95</v>
      </c>
    </row>
    <row r="3" spans="1:4" s="126" customFormat="1" ht="43.5" customHeight="1">
      <c r="A3" s="17" t="s">
        <v>2</v>
      </c>
      <c r="B3" s="129" t="s">
        <v>864</v>
      </c>
      <c r="C3" s="130" t="s">
        <v>3</v>
      </c>
      <c r="D3" s="181" t="s">
        <v>865</v>
      </c>
    </row>
    <row r="4" spans="1:4" s="126" customFormat="1" ht="33.75" customHeight="1">
      <c r="A4" s="131" t="s">
        <v>133</v>
      </c>
      <c r="B4" s="17">
        <v>419561</v>
      </c>
      <c r="C4" s="8">
        <v>504826</v>
      </c>
      <c r="D4" s="132">
        <f>(C4-B4)/B4*100</f>
        <v>20.32</v>
      </c>
    </row>
    <row r="5" spans="1:4" s="126" customFormat="1" ht="33.75" customHeight="1">
      <c r="A5" s="131" t="s">
        <v>57</v>
      </c>
      <c r="B5" s="17">
        <v>13160</v>
      </c>
      <c r="C5" s="8">
        <v>13129</v>
      </c>
      <c r="D5" s="171">
        <f>(C5-B5)/B5*100</f>
        <v>-0.24</v>
      </c>
    </row>
    <row r="6" spans="1:4" s="126" customFormat="1" ht="33.75" customHeight="1">
      <c r="A6" s="131" t="s">
        <v>62</v>
      </c>
      <c r="B6" s="17">
        <v>27761</v>
      </c>
      <c r="C6" s="17">
        <v>8840</v>
      </c>
      <c r="D6" s="171">
        <f t="shared" ref="D6" si="0">(C6-B6)/B6*100</f>
        <v>-68.16</v>
      </c>
    </row>
    <row r="7" spans="1:4" s="126" customFormat="1" ht="33.75" customHeight="1">
      <c r="A7" s="131" t="s">
        <v>63</v>
      </c>
      <c r="B7" s="17">
        <v>8678</v>
      </c>
      <c r="C7" s="17"/>
      <c r="D7" s="171"/>
    </row>
    <row r="8" spans="1:4" s="126" customFormat="1" ht="33.75" customHeight="1">
      <c r="A8" s="131" t="s">
        <v>64</v>
      </c>
      <c r="B8" s="17"/>
      <c r="C8" s="17"/>
      <c r="D8" s="171"/>
    </row>
    <row r="9" spans="1:4" s="126" customFormat="1" ht="33.75" customHeight="1">
      <c r="A9" s="131" t="s">
        <v>65</v>
      </c>
      <c r="B9" s="17">
        <v>45976</v>
      </c>
      <c r="C9" s="17">
        <v>18895</v>
      </c>
      <c r="D9" s="171">
        <f>(C9-B9)/B9*100</f>
        <v>-58.9</v>
      </c>
    </row>
    <row r="10" spans="1:4" s="126" customFormat="1" ht="33.75" customHeight="1">
      <c r="A10" s="17" t="s">
        <v>66</v>
      </c>
      <c r="B10" s="17">
        <f>SUM(B4:B9)</f>
        <v>515136</v>
      </c>
      <c r="C10" s="133">
        <f>SUM(C4,C5,C6,C7,C9,C8,)</f>
        <v>545690</v>
      </c>
      <c r="D10" s="132">
        <f>(C10-B10)/B10*100</f>
        <v>5.93</v>
      </c>
    </row>
    <row r="11" spans="1:4" ht="54" customHeight="1">
      <c r="A11" s="202"/>
      <c r="B11" s="202"/>
      <c r="C11" s="202"/>
    </row>
    <row r="12" spans="1:4" ht="30.75" customHeight="1">
      <c r="A12" s="202"/>
      <c r="B12" s="202"/>
      <c r="C12" s="202"/>
    </row>
  </sheetData>
  <mergeCells count="3">
    <mergeCell ref="A1:D1"/>
    <mergeCell ref="A11:C11"/>
    <mergeCell ref="A12:C12"/>
  </mergeCells>
  <phoneticPr fontId="30" type="noConversion"/>
  <pageMargins left="0.70833333333333304" right="0.70833333333333304" top="0.74791666666666701" bottom="0.74791666666666701" header="0.31458333333333299" footer="0.60972222222222205"/>
  <pageSetup paperSize="9" firstPageNumber="9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23</vt:i4>
      </vt:variant>
      <vt:variant>
        <vt:lpstr>命名范围</vt:lpstr>
      </vt:variant>
      <vt:variant>
        <vt:i4>8</vt:i4>
      </vt:variant>
    </vt:vector>
  </HeadingPairs>
  <TitlesOfParts>
    <vt:vector size="31" baseType="lpstr">
      <vt:lpstr>全市收入总表</vt:lpstr>
      <vt:lpstr>全市收入明细表</vt:lpstr>
      <vt:lpstr>全市支出总表</vt:lpstr>
      <vt:lpstr>全市支出明细表</vt:lpstr>
      <vt:lpstr>税收返还和转移支付明细表</vt:lpstr>
      <vt:lpstr>专项转移支付明细表</vt:lpstr>
      <vt:lpstr>市本级收入总表</vt:lpstr>
      <vt:lpstr>本级收入明细表</vt:lpstr>
      <vt:lpstr>市本级支出总表</vt:lpstr>
      <vt:lpstr>本级支出明细表（简表）</vt:lpstr>
      <vt:lpstr>本级支出明细表</vt:lpstr>
      <vt:lpstr>基本支出明细表</vt:lpstr>
      <vt:lpstr>汇总基收入执行</vt:lpstr>
      <vt:lpstr>汇总基金支出执行</vt:lpstr>
      <vt:lpstr>本级基金收入执行</vt:lpstr>
      <vt:lpstr>本级基金支出执行 </vt:lpstr>
      <vt:lpstr>基金转移支付分科目</vt:lpstr>
      <vt:lpstr>基金转移支付分地区</vt:lpstr>
      <vt:lpstr>社保基金 </vt:lpstr>
      <vt:lpstr>一般债券限额表</vt:lpstr>
      <vt:lpstr>专项债券限额表</vt:lpstr>
      <vt:lpstr>国有资本经营</vt:lpstr>
      <vt:lpstr>平衡表</vt:lpstr>
      <vt:lpstr>本级基金收入执行!Print_Area</vt:lpstr>
      <vt:lpstr>本级收入明细表!Print_Area</vt:lpstr>
      <vt:lpstr>'本级支出明细表（简表）'!Print_Area</vt:lpstr>
      <vt:lpstr>汇总基收入执行!Print_Area</vt:lpstr>
      <vt:lpstr>全市收入明细表!Print_Area</vt:lpstr>
      <vt:lpstr>全市支出明细表!Print_Area</vt:lpstr>
      <vt:lpstr>'社保基金 '!Print_Area</vt:lpstr>
      <vt:lpstr>汇总基收入执行!Print_Titles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2018-07-13T09:31:59Z</cp:lastPrinted>
  <dcterms:created xsi:type="dcterms:W3CDTF">2011-06-11T01:23:00Z</dcterms:created>
  <dcterms:modified xsi:type="dcterms:W3CDTF">2018-07-16T09:56:36Z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2052-9.1.0.4954</vt:lpwstr>
  </property>
</Properties>
</file>